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Pol'!$A$1:$W$75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19" i="1" s="1"/>
  <c r="I55" i="1"/>
  <c r="I18" i="1" s="1"/>
  <c r="I54" i="1"/>
  <c r="I17" i="1" s="1"/>
  <c r="I53" i="1"/>
  <c r="I52" i="1"/>
  <c r="I51" i="1"/>
  <c r="I50" i="1"/>
  <c r="I49" i="1"/>
  <c r="G41" i="1"/>
  <c r="H41" i="1" s="1"/>
  <c r="I41" i="1" s="1"/>
  <c r="F41" i="1"/>
  <c r="G40" i="1"/>
  <c r="F40" i="1"/>
  <c r="G39" i="1"/>
  <c r="F39" i="1"/>
  <c r="G74" i="12"/>
  <c r="BA70" i="12"/>
  <c r="BA68" i="12"/>
  <c r="BA66" i="12"/>
  <c r="BA64" i="12"/>
  <c r="G8" i="12"/>
  <c r="O8" i="12"/>
  <c r="G9" i="12"/>
  <c r="I9" i="12"/>
  <c r="I8" i="12" s="1"/>
  <c r="K9" i="12"/>
  <c r="K8" i="12" s="1"/>
  <c r="M9" i="12"/>
  <c r="M8" i="12" s="1"/>
  <c r="O9" i="12"/>
  <c r="Q9" i="12"/>
  <c r="Q8" i="12" s="1"/>
  <c r="V9" i="12"/>
  <c r="V8" i="12" s="1"/>
  <c r="G12" i="12"/>
  <c r="I12" i="12"/>
  <c r="I11" i="12" s="1"/>
  <c r="K12" i="12"/>
  <c r="M12" i="12"/>
  <c r="O12" i="12"/>
  <c r="Q12" i="12"/>
  <c r="Q11" i="12" s="1"/>
  <c r="V12" i="12"/>
  <c r="G13" i="12"/>
  <c r="G11" i="12" s="1"/>
  <c r="I13" i="12"/>
  <c r="K13" i="12"/>
  <c r="K11" i="12" s="1"/>
  <c r="O13" i="12"/>
  <c r="Q13" i="12"/>
  <c r="V13" i="12"/>
  <c r="V11" i="12" s="1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O11" i="12" s="1"/>
  <c r="Q15" i="12"/>
  <c r="V15" i="12"/>
  <c r="G17" i="12"/>
  <c r="M17" i="12" s="1"/>
  <c r="I17" i="12"/>
  <c r="I16" i="12" s="1"/>
  <c r="K17" i="12"/>
  <c r="K16" i="12" s="1"/>
  <c r="O17" i="12"/>
  <c r="Q17" i="12"/>
  <c r="Q16" i="12" s="1"/>
  <c r="V17" i="12"/>
  <c r="V16" i="12" s="1"/>
  <c r="G21" i="12"/>
  <c r="I21" i="12"/>
  <c r="K21" i="12"/>
  <c r="M21" i="12"/>
  <c r="O21" i="12"/>
  <c r="Q21" i="12"/>
  <c r="V21" i="12"/>
  <c r="G22" i="12"/>
  <c r="G16" i="12" s="1"/>
  <c r="I22" i="12"/>
  <c r="K22" i="12"/>
  <c r="M22" i="12"/>
  <c r="O22" i="12"/>
  <c r="O16" i="12" s="1"/>
  <c r="Q22" i="12"/>
  <c r="V22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K36" i="12"/>
  <c r="O36" i="12"/>
  <c r="V36" i="12"/>
  <c r="G37" i="12"/>
  <c r="M37" i="12" s="1"/>
  <c r="M36" i="12" s="1"/>
  <c r="I37" i="12"/>
  <c r="I36" i="12" s="1"/>
  <c r="K37" i="12"/>
  <c r="O37" i="12"/>
  <c r="Q37" i="12"/>
  <c r="Q36" i="12" s="1"/>
  <c r="V37" i="12"/>
  <c r="G40" i="12"/>
  <c r="I40" i="12"/>
  <c r="K40" i="12"/>
  <c r="M40" i="12"/>
  <c r="O40" i="12"/>
  <c r="Q40" i="12"/>
  <c r="V40" i="12"/>
  <c r="G44" i="12"/>
  <c r="G39" i="12" s="1"/>
  <c r="I44" i="12"/>
  <c r="K44" i="12"/>
  <c r="O44" i="12"/>
  <c r="O39" i="12" s="1"/>
  <c r="Q44" i="12"/>
  <c r="V44" i="12"/>
  <c r="G45" i="12"/>
  <c r="M45" i="12" s="1"/>
  <c r="I45" i="12"/>
  <c r="I39" i="12" s="1"/>
  <c r="K45" i="12"/>
  <c r="O45" i="12"/>
  <c r="Q45" i="12"/>
  <c r="Q39" i="12" s="1"/>
  <c r="V45" i="12"/>
  <c r="G46" i="12"/>
  <c r="M46" i="12" s="1"/>
  <c r="I46" i="12"/>
  <c r="K46" i="12"/>
  <c r="K39" i="12" s="1"/>
  <c r="O46" i="12"/>
  <c r="Q46" i="12"/>
  <c r="V46" i="12"/>
  <c r="V39" i="12" s="1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55" i="12"/>
  <c r="G53" i="12" s="1"/>
  <c r="I55" i="12"/>
  <c r="K55" i="12"/>
  <c r="O55" i="12"/>
  <c r="O53" i="12" s="1"/>
  <c r="Q55" i="12"/>
  <c r="V55" i="12"/>
  <c r="G56" i="12"/>
  <c r="M56" i="12" s="1"/>
  <c r="I56" i="12"/>
  <c r="I53" i="12" s="1"/>
  <c r="K56" i="12"/>
  <c r="O56" i="12"/>
  <c r="Q56" i="12"/>
  <c r="Q53" i="12" s="1"/>
  <c r="V56" i="12"/>
  <c r="G57" i="12"/>
  <c r="M57" i="12" s="1"/>
  <c r="I57" i="12"/>
  <c r="K57" i="12"/>
  <c r="K53" i="12" s="1"/>
  <c r="O57" i="12"/>
  <c r="Q57" i="12"/>
  <c r="V57" i="12"/>
  <c r="V53" i="12" s="1"/>
  <c r="G58" i="12"/>
  <c r="I58" i="12"/>
  <c r="K58" i="12"/>
  <c r="M58" i="12"/>
  <c r="O58" i="12"/>
  <c r="Q58" i="12"/>
  <c r="V58" i="12"/>
  <c r="G60" i="12"/>
  <c r="K60" i="12"/>
  <c r="O60" i="12"/>
  <c r="V60" i="12"/>
  <c r="G61" i="12"/>
  <c r="M61" i="12" s="1"/>
  <c r="M60" i="12" s="1"/>
  <c r="I61" i="12"/>
  <c r="I60" i="12" s="1"/>
  <c r="K61" i="12"/>
  <c r="O61" i="12"/>
  <c r="Q61" i="12"/>
  <c r="Q60" i="12" s="1"/>
  <c r="V61" i="12"/>
  <c r="G63" i="12"/>
  <c r="I63" i="12"/>
  <c r="K63" i="12"/>
  <c r="M63" i="12"/>
  <c r="O63" i="12"/>
  <c r="Q63" i="12"/>
  <c r="V63" i="12"/>
  <c r="G65" i="12"/>
  <c r="G62" i="12" s="1"/>
  <c r="I65" i="12"/>
  <c r="K65" i="12"/>
  <c r="O65" i="12"/>
  <c r="O62" i="12" s="1"/>
  <c r="Q65" i="12"/>
  <c r="V65" i="12"/>
  <c r="G67" i="12"/>
  <c r="M67" i="12" s="1"/>
  <c r="I67" i="12"/>
  <c r="I62" i="12" s="1"/>
  <c r="K67" i="12"/>
  <c r="O67" i="12"/>
  <c r="Q67" i="12"/>
  <c r="Q62" i="12" s="1"/>
  <c r="V67" i="12"/>
  <c r="G69" i="12"/>
  <c r="M69" i="12" s="1"/>
  <c r="I69" i="12"/>
  <c r="K69" i="12"/>
  <c r="K62" i="12" s="1"/>
  <c r="O69" i="12"/>
  <c r="Q69" i="12"/>
  <c r="V69" i="12"/>
  <c r="V62" i="12" s="1"/>
  <c r="G71" i="12"/>
  <c r="I71" i="12"/>
  <c r="K71" i="12"/>
  <c r="M71" i="12"/>
  <c r="O71" i="12"/>
  <c r="Q71" i="12"/>
  <c r="V71" i="12"/>
  <c r="AE74" i="12"/>
  <c r="I20" i="1"/>
  <c r="I16" i="1"/>
  <c r="F42" i="1"/>
  <c r="G42" i="1"/>
  <c r="G25" i="1" s="1"/>
  <c r="A25" i="1" s="1"/>
  <c r="A26" i="1" s="1"/>
  <c r="G26" i="1" s="1"/>
  <c r="H40" i="1"/>
  <c r="I40" i="1" s="1"/>
  <c r="H39" i="1"/>
  <c r="I39" i="1" s="1"/>
  <c r="I42" i="1" s="1"/>
  <c r="I57" i="1" l="1"/>
  <c r="J52" i="1" s="1"/>
  <c r="J55" i="1"/>
  <c r="J54" i="1"/>
  <c r="J53" i="1"/>
  <c r="G28" i="1"/>
  <c r="G23" i="1"/>
  <c r="M16" i="12"/>
  <c r="AF74" i="12"/>
  <c r="M13" i="12"/>
  <c r="M11" i="12" s="1"/>
  <c r="M65" i="12"/>
  <c r="M62" i="12" s="1"/>
  <c r="M55" i="12"/>
  <c r="M53" i="12" s="1"/>
  <c r="M44" i="12"/>
  <c r="M39" i="12" s="1"/>
  <c r="H42" i="1"/>
  <c r="J39" i="1"/>
  <c r="J42" i="1" s="1"/>
  <c r="J40" i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J49" i="1" l="1"/>
  <c r="J50" i="1"/>
  <c r="J56" i="1"/>
  <c r="J51" i="1"/>
  <c r="A23" i="1"/>
  <c r="A24" i="1" s="1"/>
  <c r="G24" i="1" s="1"/>
  <c r="A27" i="1" s="1"/>
  <c r="A29" i="1" s="1"/>
  <c r="G29" i="1" s="1"/>
  <c r="G27" i="1" s="1"/>
  <c r="J5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<sst xmlns="http://schemas.openxmlformats.org/spreadsheetml/2006/main" count="459" uniqueCount="214">
  <si>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</si>
  <si>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</si>
  <si>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</si>
  <si>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</si>
  <si>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</si>
  <si>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</si>
  <si>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</si>
  <si>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</si>
  <si>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</si>
  <si>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</si>
  <si>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</si>
  <si>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</si>
  <si>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</si>
  <si>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</si>
  <si>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</si>
  <si>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</si>
  <si>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</si>
  <si>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</si>
  <si>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</si>
  <si>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</si>
  <si>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</si>
  <si>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</si>
  <si>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</si>
  <si>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</si>
  <si>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</si>
  <si>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</si>
  <si>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</si>
  <si>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</si>
  <si>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</si>
  <si>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</si>
  <si>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</si>
  <si>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</si>
  <si>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</si>
  <si>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</si>
  <si>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</si>
  <si>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</si>
  <si>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</si>
  <si>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</si>
  <si>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</si>
  <si>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</si>
  <si>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</si>
  <si>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</si>
  <si>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Oprava hydroizolace střechy Pavilonu A</t>
  </si>
  <si>
    <t>Objekt:</t>
  </si>
  <si>
    <t>Rozpočet:</t>
  </si>
  <si>
    <t>.</t>
  </si>
  <si>
    <t>W492</t>
  </si>
  <si>
    <t>ul.Mjr.Nováka 34,Ostrava-Hrabůvka</t>
  </si>
  <si>
    <t>Stavba</t>
  </si>
  <si>
    <t>Celkem za stavbu</t>
  </si>
  <si>
    <t>CZK</t>
  </si>
  <si>
    <t>Rekapitulace dílů</t>
  </si>
  <si>
    <t>Typ dílu</t>
  </si>
  <si>
    <t>6</t>
  </si>
  <si>
    <t>Úpravy povrchu, podlahy</t>
  </si>
  <si>
    <t>9</t>
  </si>
  <si>
    <t>Ostatní konstrukce, bourání</t>
  </si>
  <si>
    <t>96</t>
  </si>
  <si>
    <t>Bourání konstrukcí</t>
  </si>
  <si>
    <t>99</t>
  </si>
  <si>
    <t>Staveništní přesun hmot</t>
  </si>
  <si>
    <t>712</t>
  </si>
  <si>
    <t>Povlakové krytiny</t>
  </si>
  <si>
    <t>764</t>
  </si>
  <si>
    <t>Konstrukce klempířské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</si>
  <si>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</si>
  <si>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</si>
  <si>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</si>
  <si>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</si>
  <si>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</si>
  <si>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</si>
  <si>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</si>
  <si>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</si>
  <si>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</si>
  <si>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</si>
  <si>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</si>
  <si>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</si>
  <si>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</si>
  <si>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</si>
  <si>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</si>
  <si>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</si>
  <si>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</si>
  <si>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</si>
  <si>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</si>
  <si>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</si>
  <si>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</si>
  <si>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</si>
  <si>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</si>
  <si>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</si>
  <si>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</si>
  <si>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</si>
  <si>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</si>
  <si>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</si>
  <si>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</si>
  <si>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</si>
  <si>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</si>
  <si>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6313101</t>
  </si>
  <si>
    <t>Oprava podkladu pro položení nové krytiny- cementový potěr, vč.zálivky trhlin</t>
  </si>
  <si>
    <t>m2</t>
  </si>
  <si>
    <t>Vlastní</t>
  </si>
  <si>
    <t>Indiv</t>
  </si>
  <si>
    <t>POL1_</t>
  </si>
  <si>
    <t>33,4*10,35</t>
  </si>
  <si>
    <t>VV</t>
  </si>
  <si>
    <t>90101</t>
  </si>
  <si>
    <t>Ochrana střechy před povětrnostními vlivy při provádění prací</t>
  </si>
  <si>
    <t>90102</t>
  </si>
  <si>
    <t>Dod+mont repase střešního výlezu vč. povrchové úpravy</t>
  </si>
  <si>
    <t>ks</t>
  </si>
  <si>
    <t>90103</t>
  </si>
  <si>
    <t>Dod+mont hliníkový žebřík k výlezu  - Z1</t>
  </si>
  <si>
    <t>90104</t>
  </si>
  <si>
    <t>Ostatní nespecifikované práce při rekonstrukcích</t>
  </si>
  <si>
    <t>hzs</t>
  </si>
  <si>
    <t>712300831R00</t>
  </si>
  <si>
    <t xml:space="preserve">Odstranění povlakové krytiny a mechu na střechách plochých do 10° povlakové krytiny_x000D_
 jednovrstvé,  </t>
  </si>
  <si>
    <t>800-711</t>
  </si>
  <si>
    <t>RTS 17/ I</t>
  </si>
  <si>
    <t>(33,4+10,35)*2*0,15</t>
  </si>
  <si>
    <t>1*4*0,3</t>
  </si>
  <si>
    <t>712300833R00</t>
  </si>
  <si>
    <t xml:space="preserve">Odstranění povlakové krytiny a mechu na střechách plochých do 10° povlakové krytiny_x000D_
 třívrstvé,  </t>
  </si>
  <si>
    <t>712300841RT2</t>
  </si>
  <si>
    <t>Odstranění povlakové krytiny a mechu na střechách plochých do 10° mechu s odškrabáním a urovnáním povrchu s očištěním_x000D_
 silně znečištěné plochy</t>
  </si>
  <si>
    <t>porovnávací položka pro očištění beton. potěru</t>
  </si>
  <si>
    <t>POP</t>
  </si>
  <si>
    <t>721210823R00</t>
  </si>
  <si>
    <t>Demontáž kanalizačního příslušenství vpusti střešní , DN 125</t>
  </si>
  <si>
    <t>kus</t>
  </si>
  <si>
    <t>800-721</t>
  </si>
  <si>
    <t>9601</t>
  </si>
  <si>
    <t>Demontáž hromosvodu na střeše</t>
  </si>
  <si>
    <t>9602</t>
  </si>
  <si>
    <t>Demontáž komínků ZTI</t>
  </si>
  <si>
    <t>9603</t>
  </si>
  <si>
    <t>Demontáž stávajího oplechování</t>
  </si>
  <si>
    <t>m</t>
  </si>
  <si>
    <t>979011111R00</t>
  </si>
  <si>
    <t>Svislá doprava suti a vybouraných hmot za prvé podlaží nad nebo pod základním podlažím</t>
  </si>
  <si>
    <t>t</t>
  </si>
  <si>
    <t>801-3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</si>
  <si>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</si>
  <si>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</si>
  <si>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</si>
  <si>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</si>
  <si>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</si>
  <si>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</si>
  <si>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</si>
  <si>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</si>
  <si>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</si>
  <si>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</si>
  <si>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</si>
  <si>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</si>
  <si>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</si>
  <si>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</si>
  <si>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999281211R00</t>
  </si>
  <si>
    <t>Přesun hmot pro opravy a údržbu objektů pro opravy a údržbu vnějších plášťů dosavadních objektů_x000D_
 výšky do 25 m</t>
  </si>
  <si>
    <t>801-4</t>
  </si>
  <si>
    <t>POL7_</t>
  </si>
  <si>
    <t>oborů 801, 803, 811 a 812</t>
  </si>
  <si>
    <t>SPI</t>
  </si>
  <si>
    <t>712311101R00</t>
  </si>
  <si>
    <t>Povlakové krytiny střech do 10° za studena nátěrem 1 x, penetračním nebo asfaltovým lakem, bez dodávky materiálu</t>
  </si>
  <si>
    <t>712341559R00</t>
  </si>
  <si>
    <t>Povlakové krytiny střech do 10° pásy přitavením v celé ploše, 1 vrstva, bez dodávky pásu</t>
  </si>
  <si>
    <t>712351111R00</t>
  </si>
  <si>
    <t>Povlakové krytiny střech do 10° samolepicími pásy 1 vrstva, bez dodávky materiálu</t>
  </si>
  <si>
    <t>11163111R</t>
  </si>
  <si>
    <t>lak asfaltový penetrační; bod hoření nad 40 °C; skupenství při 20°C  kapalné; hustota při 15°C 890 až 910 kg/m3; nerozpustný ve vodě; hořlavý; zpracování za studena; černý</t>
  </si>
  <si>
    <t>kg</t>
  </si>
  <si>
    <t>SPCM</t>
  </si>
  <si>
    <t>POL3_</t>
  </si>
  <si>
    <t>360,015*0,4</t>
  </si>
  <si>
    <t>628522501R</t>
  </si>
  <si>
    <t>pás izolační z modifikovaného asfaltu barva modrozelená; natavitelný; nosná vložka polyester + skelná mříž; horní strana posyp - břidlice; spodní strana PE fólie; tl. 4,5 mm</t>
  </si>
  <si>
    <t>360,015*1,15</t>
  </si>
  <si>
    <t>628522699R</t>
  </si>
  <si>
    <t>pás izolační z modifikovaného asfaltu samolepicí; nosná vložka skelná tkanina; horní strana PE fólie; spodní strana stahovací fólie; tl. 3,0 mm</t>
  </si>
  <si>
    <t>998712203R00</t>
  </si>
  <si>
    <t>Přesun hmot pro povlakové krytiny v objektech výšky přes 12 do 24 m</t>
  </si>
  <si>
    <t>50 m vodorovně</t>
  </si>
  <si>
    <t>76401</t>
  </si>
  <si>
    <t>Dod+mont oplechování atiky K1a kompletní prvek vč.OSB desky</t>
  </si>
  <si>
    <t>76402</t>
  </si>
  <si>
    <t>Dod+mont oplechování atiky K1b kompletní prvek</t>
  </si>
  <si>
    <t>76403</t>
  </si>
  <si>
    <t>Dod+mont střešní vtok vč. potrubí     K2  kompletní prvek</t>
  </si>
  <si>
    <t>76404</t>
  </si>
  <si>
    <t>Dod+mont ventilační hlavice ZTI      K3 kompletní prvek</t>
  </si>
  <si>
    <t>998764203R00</t>
  </si>
  <si>
    <t>Přesun hmot pro konstrukce klempířské v objektech výšky do 24 m</t>
  </si>
  <si>
    <t>800-764</t>
  </si>
  <si>
    <t>2101</t>
  </si>
  <si>
    <t>Zpětná montáž hromosvodu na střeše vč.doplnění a výměny prvků vč. revize</t>
  </si>
  <si>
    <t>005121010R</t>
  </si>
  <si>
    <t>Vybudování zařízení staveniště</t>
  </si>
  <si>
    <t>Soubor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</si>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</sst>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79" t="s">
        <v>39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3"/>
      <c r="B2" s="104" t="s">
        <v>22</v>
      </c>
      <c r="C2" s="105"/>
      <c r="D2" s="106" t="s">
        <v>46</v>
      </c>
      <c r="E2" s="107" t="s">
        <v>47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43</v>
      </c>
      <c r="C3" s="105"/>
      <c r="D3" s="111" t="s">
        <v>41</v>
      </c>
      <c r="E3" s="112" t="s">
        <v>42</v>
      </c>
      <c r="F3" s="113"/>
      <c r="G3" s="113"/>
      <c r="H3" s="113"/>
      <c r="I3" s="113"/>
      <c r="J3" s="114"/>
    </row>
    <row r="4" spans="1:15" ht="23.25" customHeight="1" x14ac:dyDescent="0.25">
      <c r="A4" s="103">
        <v>3925</v>
      </c>
      <c r="B4" s="115" t="s">
        <v>44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7" t="s">
        <v>40</v>
      </c>
      <c r="C5" s="4"/>
      <c r="D5" s="32"/>
      <c r="E5" s="25"/>
      <c r="F5" s="25"/>
      <c r="G5" s="25"/>
      <c r="H5" s="27" t="s">
        <v>38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38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121"/>
      <c r="E11" s="121"/>
      <c r="F11" s="121"/>
      <c r="G11" s="121"/>
      <c r="H11" s="27" t="s">
        <v>38</v>
      </c>
      <c r="I11" s="125"/>
      <c r="J11" s="10"/>
    </row>
    <row r="12" spans="1:15" ht="15.75" customHeight="1" x14ac:dyDescent="0.25">
      <c r="A12" s="3"/>
      <c r="B12" s="41"/>
      <c r="C12" s="25"/>
      <c r="D12" s="122"/>
      <c r="E12" s="122"/>
      <c r="F12" s="122"/>
      <c r="G12" s="122"/>
      <c r="H12" s="27" t="s">
        <v>34</v>
      </c>
      <c r="I12" s="125"/>
      <c r="J12" s="10"/>
    </row>
    <row r="13" spans="1:15" ht="15.75" customHeight="1" x14ac:dyDescent="0.25">
      <c r="A13" s="3"/>
      <c r="B13" s="42"/>
      <c r="C13" s="124"/>
      <c r="D13" s="123"/>
      <c r="E13" s="123"/>
      <c r="F13" s="123"/>
      <c r="G13" s="123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88"/>
      <c r="F15" s="88"/>
      <c r="G15" s="89"/>
      <c r="H15" s="89"/>
      <c r="I15" s="89" t="s">
        <v>29</v>
      </c>
      <c r="J15" s="90"/>
    </row>
    <row r="16" spans="1:15" ht="23.25" customHeight="1" x14ac:dyDescent="0.25">
      <c r="A16" s="188" t="s">
        <v>24</v>
      </c>
      <c r="B16" s="57" t="s">
        <v>24</v>
      </c>
      <c r="C16" s="58"/>
      <c r="D16" s="59"/>
      <c r="E16" s="85"/>
      <c r="F16" s="86"/>
      <c r="G16" s="85"/>
      <c r="H16" s="86"/>
      <c r="I16" s="85">
        <f>SUMIF(F49:F56,A16,I49:I56)+SUMIF(F49:F56,"PSU",I49:I56)</f>
        <v>0</v>
      </c>
      <c r="J16" s="87"/>
    </row>
    <row r="17" spans="1:10" ht="23.25" customHeight="1" x14ac:dyDescent="0.25">
      <c r="A17" s="188" t="s">
        <v>25</v>
      </c>
      <c r="B17" s="57" t="s">
        <v>25</v>
      </c>
      <c r="C17" s="58"/>
      <c r="D17" s="59"/>
      <c r="E17" s="85"/>
      <c r="F17" s="86"/>
      <c r="G17" s="85"/>
      <c r="H17" s="86"/>
      <c r="I17" s="85">
        <f>SUMIF(F49:F56,A17,I49:I56)</f>
        <v>0</v>
      </c>
      <c r="J17" s="87"/>
    </row>
    <row r="18" spans="1:10" ht="23.25" customHeight="1" x14ac:dyDescent="0.25">
      <c r="A18" s="188" t="s">
        <v>26</v>
      </c>
      <c r="B18" s="57" t="s">
        <v>26</v>
      </c>
      <c r="C18" s="58"/>
      <c r="D18" s="59"/>
      <c r="E18" s="85"/>
      <c r="F18" s="86"/>
      <c r="G18" s="85"/>
      <c r="H18" s="86"/>
      <c r="I18" s="85">
        <f>SUMIF(F49:F56,A18,I49:I56)</f>
        <v>0</v>
      </c>
      <c r="J18" s="87"/>
    </row>
    <row r="19" spans="1:10" ht="23.25" customHeight="1" x14ac:dyDescent="0.25">
      <c r="A19" s="188" t="s">
        <v>67</v>
      </c>
      <c r="B19" s="57" t="s">
        <v>27</v>
      </c>
      <c r="C19" s="58"/>
      <c r="D19" s="59"/>
      <c r="E19" s="85"/>
      <c r="F19" s="86"/>
      <c r="G19" s="85"/>
      <c r="H19" s="86"/>
      <c r="I19" s="85">
        <f>SUMIF(F49:F56,A19,I49:I56)</f>
        <v>0</v>
      </c>
      <c r="J19" s="87"/>
    </row>
    <row r="20" spans="1:10" ht="23.25" customHeight="1" x14ac:dyDescent="0.25">
      <c r="A20" s="188" t="s">
        <v>68</v>
      </c>
      <c r="B20" s="57" t="s">
        <v>28</v>
      </c>
      <c r="C20" s="58"/>
      <c r="D20" s="59"/>
      <c r="E20" s="85"/>
      <c r="F20" s="86"/>
      <c r="G20" s="85"/>
      <c r="H20" s="86"/>
      <c r="I20" s="85">
        <f>SUMIF(F49:F56,A20,I49:I56)</f>
        <v>0</v>
      </c>
      <c r="J20" s="87"/>
    </row>
    <row r="21" spans="1:10" ht="23.25" customHeight="1" x14ac:dyDescent="0.25">
      <c r="A21" s="3"/>
      <c r="B21" s="74" t="s">
        <v>29</v>
      </c>
      <c r="C21" s="75"/>
      <c r="D21" s="76"/>
      <c r="E21" s="91"/>
      <c r="F21" s="92"/>
      <c r="G21" s="91"/>
      <c r="H21" s="92"/>
      <c r="I21" s="91">
        <f>SUM(I16:J20)</f>
        <v>0</v>
      </c>
      <c r="J21" s="98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6">
        <f>ZakladDPHSniVypocet</f>
        <v>0</v>
      </c>
      <c r="H23" s="97"/>
      <c r="I23" s="97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4">
        <f>IF(A24&gt;50, ROUNDUP(A23, 0), ROUNDDOWN(A23, 0))</f>
        <v>0</v>
      </c>
      <c r="H24" s="95"/>
      <c r="I24" s="95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6">
        <f>ZakladDPHZaklVypocet</f>
        <v>0</v>
      </c>
      <c r="H25" s="97"/>
      <c r="I25" s="97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2">
        <f>IF(A26&gt;50, ROUNDUP(A25, 0), ROUNDDOWN(A25, 0))</f>
        <v>0</v>
      </c>
      <c r="H26" s="83"/>
      <c r="I26" s="83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4">
        <f>CenaCelkem-(ZakladDPHSni+DPHSni+ZakladDPHZakl+DPHZakl)</f>
        <v>0</v>
      </c>
      <c r="H27" s="84"/>
      <c r="I27" s="84"/>
      <c r="J27" s="63" t="str">
        <f t="shared" si="0"/>
        <v>CZK</v>
      </c>
    </row>
    <row r="28" spans="1:10" ht="27.75" hidden="1" customHeight="1" thickBot="1" x14ac:dyDescent="0.3">
      <c r="A28" s="3"/>
      <c r="B28" s="161" t="s">
        <v>23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1" t="s">
        <v>35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50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42977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93" t="s">
        <v>2</v>
      </c>
      <c r="E35" s="93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hidden="1" customHeight="1" x14ac:dyDescent="0.25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30">
        <v>1</v>
      </c>
      <c r="B39" s="140" t="s">
        <v>48</v>
      </c>
      <c r="C39" s="141"/>
      <c r="D39" s="142"/>
      <c r="E39" s="142"/>
      <c r="F39" s="143">
        <f>'01 01 Pol'!AE74</f>
        <v>0</v>
      </c>
      <c r="G39" s="144">
        <f>'01 01 Pol'!AF74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5">
      <c r="A40" s="130">
        <v>2</v>
      </c>
      <c r="B40" s="147" t="s">
        <v>41</v>
      </c>
      <c r="C40" s="148" t="s">
        <v>42</v>
      </c>
      <c r="D40" s="149"/>
      <c r="E40" s="149"/>
      <c r="F40" s="150">
        <f>'01 01 Pol'!AE74</f>
        <v>0</v>
      </c>
      <c r="G40" s="151">
        <f>'01 01 Pol'!AF74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hidden="1" customHeight="1" x14ac:dyDescent="0.25">
      <c r="A41" s="130">
        <v>3</v>
      </c>
      <c r="B41" s="153" t="s">
        <v>41</v>
      </c>
      <c r="C41" s="141" t="s">
        <v>42</v>
      </c>
      <c r="D41" s="142"/>
      <c r="E41" s="142"/>
      <c r="F41" s="154">
        <f>'01 01 Pol'!AE74</f>
        <v>0</v>
      </c>
      <c r="G41" s="145">
        <f>'01 01 Pol'!AF74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hidden="1" customHeight="1" x14ac:dyDescent="0.25">
      <c r="A42" s="130"/>
      <c r="B42" s="155" t="s">
        <v>49</v>
      </c>
      <c r="C42" s="156"/>
      <c r="D42" s="156"/>
      <c r="E42" s="157"/>
      <c r="F42" s="158">
        <f>SUMIF(A39:A41,"=1",F39:F41)</f>
        <v>0</v>
      </c>
      <c r="G42" s="159">
        <f>SUMIF(A39:A41,"=1",G39:G41)</f>
        <v>0</v>
      </c>
      <c r="H42" s="159">
        <f>SUMIF(A39:A41,"=1",H39:H41)</f>
        <v>0</v>
      </c>
      <c r="I42" s="159">
        <f>SUMIF(A39:A41,"=1",I39:I41)</f>
        <v>0</v>
      </c>
      <c r="J42" s="160">
        <f>SUMIF(A39:A41,"=1",J39:J41)</f>
        <v>0</v>
      </c>
    </row>
    <row r="46" spans="1:10" ht="15.6" x14ac:dyDescent="0.3">
      <c r="B46" s="170" t="s">
        <v>51</v>
      </c>
    </row>
    <row r="48" spans="1:10" ht="25.5" customHeight="1" x14ac:dyDescent="0.25">
      <c r="A48" s="171"/>
      <c r="B48" s="174" t="s">
        <v>17</v>
      </c>
      <c r="C48" s="174" t="s">
        <v>5</v>
      </c>
      <c r="D48" s="175"/>
      <c r="E48" s="175"/>
      <c r="F48" s="176" t="s">
        <v>52</v>
      </c>
      <c r="G48" s="176"/>
      <c r="H48" s="176"/>
      <c r="I48" s="176" t="s">
        <v>29</v>
      </c>
      <c r="J48" s="176" t="s">
        <v>0</v>
      </c>
    </row>
    <row r="49" spans="1:10" ht="25.5" customHeight="1" x14ac:dyDescent="0.25">
      <c r="A49" s="172"/>
      <c r="B49" s="177" t="s">
        <v>53</v>
      </c>
      <c r="C49" s="178" t="s">
        <v>54</v>
      </c>
      <c r="D49" s="179"/>
      <c r="E49" s="179"/>
      <c r="F49" s="184" t="s">
        <v>24</v>
      </c>
      <c r="G49" s="185"/>
      <c r="H49" s="185"/>
      <c r="I49" s="185">
        <f>'01 01 Pol'!G8</f>
        <v>0</v>
      </c>
      <c r="J49" s="182" t="str">
        <f>IF(I57=0,"",I49/I57*100)</f>
        <v/>
      </c>
    </row>
    <row r="50" spans="1:10" ht="25.5" customHeight="1" x14ac:dyDescent="0.25">
      <c r="A50" s="172"/>
      <c r="B50" s="177" t="s">
        <v>55</v>
      </c>
      <c r="C50" s="178" t="s">
        <v>56</v>
      </c>
      <c r="D50" s="179"/>
      <c r="E50" s="179"/>
      <c r="F50" s="184" t="s">
        <v>24</v>
      </c>
      <c r="G50" s="185"/>
      <c r="H50" s="185"/>
      <c r="I50" s="185">
        <f>'01 01 Pol'!G11</f>
        <v>0</v>
      </c>
      <c r="J50" s="182" t="str">
        <f>IF(I57=0,"",I50/I57*100)</f>
        <v/>
      </c>
    </row>
    <row r="51" spans="1:10" ht="25.5" customHeight="1" x14ac:dyDescent="0.25">
      <c r="A51" s="172"/>
      <c r="B51" s="177" t="s">
        <v>57</v>
      </c>
      <c r="C51" s="178" t="s">
        <v>58</v>
      </c>
      <c r="D51" s="179"/>
      <c r="E51" s="179"/>
      <c r="F51" s="184" t="s">
        <v>24</v>
      </c>
      <c r="G51" s="185"/>
      <c r="H51" s="185"/>
      <c r="I51" s="185">
        <f>'01 01 Pol'!G16</f>
        <v>0</v>
      </c>
      <c r="J51" s="182" t="str">
        <f>IF(I57=0,"",I51/I57*100)</f>
        <v/>
      </c>
    </row>
    <row r="52" spans="1:10" ht="25.5" customHeight="1" x14ac:dyDescent="0.25">
      <c r="A52" s="172"/>
      <c r="B52" s="177" t="s">
        <v>59</v>
      </c>
      <c r="C52" s="178" t="s">
        <v>60</v>
      </c>
      <c r="D52" s="179"/>
      <c r="E52" s="179"/>
      <c r="F52" s="184" t="s">
        <v>24</v>
      </c>
      <c r="G52" s="185"/>
      <c r="H52" s="185"/>
      <c r="I52" s="185">
        <f>'01 01 Pol'!G36</f>
        <v>0</v>
      </c>
      <c r="J52" s="182" t="str">
        <f>IF(I57=0,"",I52/I57*100)</f>
        <v/>
      </c>
    </row>
    <row r="53" spans="1:10" ht="25.5" customHeight="1" x14ac:dyDescent="0.25">
      <c r="A53" s="172"/>
      <c r="B53" s="177" t="s">
        <v>61</v>
      </c>
      <c r="C53" s="178" t="s">
        <v>62</v>
      </c>
      <c r="D53" s="179"/>
      <c r="E53" s="179"/>
      <c r="F53" s="184" t="s">
        <v>25</v>
      </c>
      <c r="G53" s="185"/>
      <c r="H53" s="185"/>
      <c r="I53" s="185">
        <f>'01 01 Pol'!G39</f>
        <v>0</v>
      </c>
      <c r="J53" s="182" t="str">
        <f>IF(I57=0,"",I53/I57*100)</f>
        <v/>
      </c>
    </row>
    <row r="54" spans="1:10" ht="25.5" customHeight="1" x14ac:dyDescent="0.25">
      <c r="A54" s="172"/>
      <c r="B54" s="177" t="s">
        <v>63</v>
      </c>
      <c r="C54" s="178" t="s">
        <v>64</v>
      </c>
      <c r="D54" s="179"/>
      <c r="E54" s="179"/>
      <c r="F54" s="184" t="s">
        <v>25</v>
      </c>
      <c r="G54" s="185"/>
      <c r="H54" s="185"/>
      <c r="I54" s="185">
        <f>'01 01 Pol'!G53</f>
        <v>0</v>
      </c>
      <c r="J54" s="182" t="str">
        <f>IF(I57=0,"",I54/I57*100)</f>
        <v/>
      </c>
    </row>
    <row r="55" spans="1:10" ht="25.5" customHeight="1" x14ac:dyDescent="0.25">
      <c r="A55" s="172"/>
      <c r="B55" s="177" t="s">
        <v>65</v>
      </c>
      <c r="C55" s="178" t="s">
        <v>66</v>
      </c>
      <c r="D55" s="179"/>
      <c r="E55" s="179"/>
      <c r="F55" s="184" t="s">
        <v>26</v>
      </c>
      <c r="G55" s="185"/>
      <c r="H55" s="185"/>
      <c r="I55" s="185">
        <f>'01 01 Pol'!G60</f>
        <v>0</v>
      </c>
      <c r="J55" s="182" t="str">
        <f>IF(I57=0,"",I55/I57*100)</f>
        <v/>
      </c>
    </row>
    <row r="56" spans="1:10" ht="25.5" customHeight="1" x14ac:dyDescent="0.25">
      <c r="A56" s="172"/>
      <c r="B56" s="177" t="s">
        <v>67</v>
      </c>
      <c r="C56" s="178" t="s">
        <v>27</v>
      </c>
      <c r="D56" s="179"/>
      <c r="E56" s="179"/>
      <c r="F56" s="184" t="s">
        <v>67</v>
      </c>
      <c r="G56" s="185"/>
      <c r="H56" s="185"/>
      <c r="I56" s="185">
        <f>'01 01 Pol'!G62</f>
        <v>0</v>
      </c>
      <c r="J56" s="182" t="str">
        <f>IF(I57=0,"",I56/I57*100)</f>
        <v/>
      </c>
    </row>
    <row r="57" spans="1:10" ht="25.5" customHeight="1" x14ac:dyDescent="0.25">
      <c r="A57" s="173"/>
      <c r="B57" s="180" t="s">
        <v>1</v>
      </c>
      <c r="C57" s="180"/>
      <c r="D57" s="181"/>
      <c r="E57" s="181"/>
      <c r="F57" s="186"/>
      <c r="G57" s="187"/>
      <c r="H57" s="187"/>
      <c r="I57" s="187">
        <f>SUM(I49:I56)</f>
        <v>0</v>
      </c>
      <c r="J57" s="183">
        <f>SUM(J49:J56)</f>
        <v>0</v>
      </c>
    </row>
    <row r="58" spans="1:10" x14ac:dyDescent="0.25">
      <c r="F58" s="128"/>
      <c r="G58" s="127"/>
      <c r="H58" s="128"/>
      <c r="I58" s="127"/>
      <c r="J58" s="129"/>
    </row>
    <row r="59" spans="1:10" x14ac:dyDescent="0.25">
      <c r="F59" s="128"/>
      <c r="G59" s="127"/>
      <c r="H59" s="128"/>
      <c r="I59" s="127"/>
      <c r="J59" s="129"/>
    </row>
    <row r="60" spans="1:10" x14ac:dyDescent="0.25">
      <c r="F60" s="128"/>
      <c r="G60" s="127"/>
      <c r="H60" s="128"/>
      <c r="I60" s="127"/>
      <c r="J60" s="129"/>
    </row>
  </sheetData>
  <sheetProtection password="DDE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8" t="s">
        <v>7</v>
      </c>
      <c r="B2" s="77"/>
      <c r="C2" s="101"/>
      <c r="D2" s="101"/>
      <c r="E2" s="101"/>
      <c r="F2" s="101"/>
      <c r="G2" s="102"/>
    </row>
    <row r="3" spans="1:7" ht="24.9" customHeight="1" x14ac:dyDescent="0.25">
      <c r="A3" s="78" t="s">
        <v>8</v>
      </c>
      <c r="B3" s="77"/>
      <c r="C3" s="101"/>
      <c r="D3" s="101"/>
      <c r="E3" s="101"/>
      <c r="F3" s="101"/>
      <c r="G3" s="102"/>
    </row>
    <row r="4" spans="1:7" ht="24.9" customHeight="1" x14ac:dyDescent="0.25">
      <c r="A4" s="78" t="s">
        <v>9</v>
      </c>
      <c r="B4" s="77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sheetProtection password="DDE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9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63.33203125" style="12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0" t="s">
        <v>69</v>
      </c>
      <c r="B1" s="190"/>
      <c r="C1" s="190"/>
      <c r="D1" s="190"/>
      <c r="E1" s="190"/>
      <c r="F1" s="190"/>
      <c r="G1" s="190"/>
      <c r="AG1" t="s">
        <v>70</v>
      </c>
    </row>
    <row r="2" spans="1:60" ht="25.05" customHeight="1" x14ac:dyDescent="0.25">
      <c r="A2" s="191" t="s">
        <v>7</v>
      </c>
      <c r="B2" s="77" t="s">
        <v>46</v>
      </c>
      <c r="C2" s="194" t="s">
        <v>47</v>
      </c>
      <c r="D2" s="192"/>
      <c r="E2" s="192"/>
      <c r="F2" s="192"/>
      <c r="G2" s="193"/>
      <c r="AG2" t="s">
        <v>71</v>
      </c>
    </row>
    <row r="3" spans="1:60" ht="25.05" customHeight="1" x14ac:dyDescent="0.25">
      <c r="A3" s="191" t="s">
        <v>8</v>
      </c>
      <c r="B3" s="77" t="s">
        <v>41</v>
      </c>
      <c r="C3" s="194" t="s">
        <v>42</v>
      </c>
      <c r="D3" s="192"/>
      <c r="E3" s="192"/>
      <c r="F3" s="192"/>
      <c r="G3" s="193"/>
      <c r="AC3" s="126" t="s">
        <v>71</v>
      </c>
      <c r="AG3" t="s">
        <v>72</v>
      </c>
    </row>
    <row r="4" spans="1:60" ht="25.05" customHeight="1" x14ac:dyDescent="0.25">
      <c r="A4" s="195" t="s">
        <v>9</v>
      </c>
      <c r="B4" s="196" t="s">
        <v>41</v>
      </c>
      <c r="C4" s="197" t="s">
        <v>42</v>
      </c>
      <c r="D4" s="198"/>
      <c r="E4" s="198"/>
      <c r="F4" s="198"/>
      <c r="G4" s="199"/>
      <c r="AG4" t="s">
        <v>73</v>
      </c>
    </row>
    <row r="5" spans="1:60" x14ac:dyDescent="0.25">
      <c r="D5" s="189"/>
    </row>
    <row r="6" spans="1:60" ht="39.6" x14ac:dyDescent="0.25">
      <c r="A6" s="201" t="s">
        <v>74</v>
      </c>
      <c r="B6" s="203" t="s">
        <v>75</v>
      </c>
      <c r="C6" s="203" t="s">
        <v>76</v>
      </c>
      <c r="D6" s="202" t="s">
        <v>77</v>
      </c>
      <c r="E6" s="201" t="s">
        <v>78</v>
      </c>
      <c r="F6" s="200" t="s">
        <v>79</v>
      </c>
      <c r="G6" s="201" t="s">
        <v>29</v>
      </c>
      <c r="H6" s="204" t="s">
        <v>30</v>
      </c>
      <c r="I6" s="204" t="s">
        <v>80</v>
      </c>
      <c r="J6" s="204" t="s">
        <v>31</v>
      </c>
      <c r="K6" s="204" t="s">
        <v>81</v>
      </c>
      <c r="L6" s="204" t="s">
        <v>82</v>
      </c>
      <c r="M6" s="204" t="s">
        <v>83</v>
      </c>
      <c r="N6" s="204" t="s">
        <v>84</v>
      </c>
      <c r="O6" s="204" t="s">
        <v>85</v>
      </c>
      <c r="P6" s="204" t="s">
        <v>86</v>
      </c>
      <c r="Q6" s="204" t="s">
        <v>87</v>
      </c>
      <c r="R6" s="204" t="s">
        <v>88</v>
      </c>
      <c r="S6" s="204" t="s">
        <v>89</v>
      </c>
      <c r="T6" s="204" t="s">
        <v>90</v>
      </c>
      <c r="U6" s="204" t="s">
        <v>91</v>
      </c>
      <c r="V6" s="204" t="s">
        <v>92</v>
      </c>
      <c r="W6" s="204" t="s">
        <v>93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5">
      <c r="A8" s="220" t="s">
        <v>94</v>
      </c>
      <c r="B8" s="221" t="s">
        <v>53</v>
      </c>
      <c r="C8" s="246" t="s">
        <v>54</v>
      </c>
      <c r="D8" s="222"/>
      <c r="E8" s="223"/>
      <c r="F8" s="224"/>
      <c r="G8" s="224">
        <f>SUMIF(AG9:AG10,"&lt;&gt;NOR",G9:G10)</f>
        <v>0</v>
      </c>
      <c r="H8" s="224"/>
      <c r="I8" s="224">
        <f>SUM(I9:I10)</f>
        <v>0</v>
      </c>
      <c r="J8" s="224"/>
      <c r="K8" s="224">
        <f>SUM(K9:K10)</f>
        <v>0</v>
      </c>
      <c r="L8" s="224"/>
      <c r="M8" s="224">
        <f>SUM(M9:M10)</f>
        <v>0</v>
      </c>
      <c r="N8" s="224"/>
      <c r="O8" s="224">
        <f>SUM(O9:O10)</f>
        <v>10.37</v>
      </c>
      <c r="P8" s="224"/>
      <c r="Q8" s="224">
        <f>SUM(Q9:Q10)</f>
        <v>10.37</v>
      </c>
      <c r="R8" s="224"/>
      <c r="S8" s="224"/>
      <c r="T8" s="225"/>
      <c r="U8" s="219"/>
      <c r="V8" s="219">
        <f>SUM(V9:V10)</f>
        <v>0</v>
      </c>
      <c r="W8" s="219"/>
      <c r="AG8" t="s">
        <v>95</v>
      </c>
    </row>
    <row r="9" spans="1:60" outlineLevel="1" x14ac:dyDescent="0.25">
      <c r="A9" s="226">
        <v>1</v>
      </c>
      <c r="B9" s="227" t="s">
        <v>96</v>
      </c>
      <c r="C9" s="247" t="s">
        <v>97</v>
      </c>
      <c r="D9" s="228" t="s">
        <v>98</v>
      </c>
      <c r="E9" s="229">
        <v>345.69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0.03</v>
      </c>
      <c r="O9" s="231">
        <f>ROUND(E9*N9,2)</f>
        <v>10.37</v>
      </c>
      <c r="P9" s="231">
        <v>0.03</v>
      </c>
      <c r="Q9" s="231">
        <f>ROUND(E9*P9,2)</f>
        <v>10.37</v>
      </c>
      <c r="R9" s="231"/>
      <c r="S9" s="231" t="s">
        <v>99</v>
      </c>
      <c r="T9" s="232" t="s">
        <v>100</v>
      </c>
      <c r="U9" s="215">
        <v>0</v>
      </c>
      <c r="V9" s="215">
        <f>ROUND(E9*U9,2)</f>
        <v>0</v>
      </c>
      <c r="W9" s="21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101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5">
      <c r="A10" s="212"/>
      <c r="B10" s="213"/>
      <c r="C10" s="248" t="s">
        <v>102</v>
      </c>
      <c r="D10" s="217"/>
      <c r="E10" s="218">
        <v>345.69</v>
      </c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103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x14ac:dyDescent="0.25">
      <c r="A11" s="220" t="s">
        <v>94</v>
      </c>
      <c r="B11" s="221" t="s">
        <v>55</v>
      </c>
      <c r="C11" s="246" t="s">
        <v>56</v>
      </c>
      <c r="D11" s="222"/>
      <c r="E11" s="223"/>
      <c r="F11" s="224"/>
      <c r="G11" s="224">
        <f>SUMIF(AG12:AG15,"&lt;&gt;NOR",G12:G15)</f>
        <v>0</v>
      </c>
      <c r="H11" s="224"/>
      <c r="I11" s="224">
        <f>SUM(I12:I15)</f>
        <v>0</v>
      </c>
      <c r="J11" s="224"/>
      <c r="K11" s="224">
        <f>SUM(K12:K15)</f>
        <v>0</v>
      </c>
      <c r="L11" s="224"/>
      <c r="M11" s="224">
        <f>SUM(M12:M15)</f>
        <v>0</v>
      </c>
      <c r="N11" s="224"/>
      <c r="O11" s="224">
        <f>SUM(O12:O15)</f>
        <v>0</v>
      </c>
      <c r="P11" s="224"/>
      <c r="Q11" s="224">
        <f>SUM(Q12:Q15)</f>
        <v>0</v>
      </c>
      <c r="R11" s="224"/>
      <c r="S11" s="224"/>
      <c r="T11" s="225"/>
      <c r="U11" s="219"/>
      <c r="V11" s="219">
        <f>SUM(V12:V15)</f>
        <v>0</v>
      </c>
      <c r="W11" s="219"/>
      <c r="AG11" t="s">
        <v>95</v>
      </c>
    </row>
    <row r="12" spans="1:60" outlineLevel="1" x14ac:dyDescent="0.25">
      <c r="A12" s="233">
        <v>2</v>
      </c>
      <c r="B12" s="234" t="s">
        <v>104</v>
      </c>
      <c r="C12" s="249" t="s">
        <v>105</v>
      </c>
      <c r="D12" s="235" t="s">
        <v>98</v>
      </c>
      <c r="E12" s="236">
        <v>345.69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/>
      <c r="S12" s="238" t="s">
        <v>99</v>
      </c>
      <c r="T12" s="239" t="s">
        <v>100</v>
      </c>
      <c r="U12" s="215">
        <v>0</v>
      </c>
      <c r="V12" s="215">
        <f>ROUND(E12*U12,2)</f>
        <v>0</v>
      </c>
      <c r="W12" s="21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101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5">
      <c r="A13" s="233">
        <v>3</v>
      </c>
      <c r="B13" s="234" t="s">
        <v>106</v>
      </c>
      <c r="C13" s="249" t="s">
        <v>107</v>
      </c>
      <c r="D13" s="235" t="s">
        <v>108</v>
      </c>
      <c r="E13" s="236">
        <v>1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38"/>
      <c r="S13" s="238" t="s">
        <v>99</v>
      </c>
      <c r="T13" s="239" t="s">
        <v>100</v>
      </c>
      <c r="U13" s="215">
        <v>0</v>
      </c>
      <c r="V13" s="215">
        <f>ROUND(E13*U13,2)</f>
        <v>0</v>
      </c>
      <c r="W13" s="21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101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5">
      <c r="A14" s="233">
        <v>4</v>
      </c>
      <c r="B14" s="234" t="s">
        <v>109</v>
      </c>
      <c r="C14" s="249" t="s">
        <v>110</v>
      </c>
      <c r="D14" s="235" t="s">
        <v>108</v>
      </c>
      <c r="E14" s="236">
        <v>1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8">
        <v>0</v>
      </c>
      <c r="O14" s="238">
        <f>ROUND(E14*N14,2)</f>
        <v>0</v>
      </c>
      <c r="P14" s="238">
        <v>0</v>
      </c>
      <c r="Q14" s="238">
        <f>ROUND(E14*P14,2)</f>
        <v>0</v>
      </c>
      <c r="R14" s="238"/>
      <c r="S14" s="238" t="s">
        <v>99</v>
      </c>
      <c r="T14" s="239" t="s">
        <v>100</v>
      </c>
      <c r="U14" s="215">
        <v>0</v>
      </c>
      <c r="V14" s="215">
        <f>ROUND(E14*U14,2)</f>
        <v>0</v>
      </c>
      <c r="W14" s="21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101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5">
      <c r="A15" s="233">
        <v>5</v>
      </c>
      <c r="B15" s="234" t="s">
        <v>111</v>
      </c>
      <c r="C15" s="249" t="s">
        <v>112</v>
      </c>
      <c r="D15" s="235" t="s">
        <v>113</v>
      </c>
      <c r="E15" s="236">
        <v>100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/>
      <c r="S15" s="238" t="s">
        <v>99</v>
      </c>
      <c r="T15" s="239" t="s">
        <v>100</v>
      </c>
      <c r="U15" s="215">
        <v>0</v>
      </c>
      <c r="V15" s="215">
        <f>ROUND(E15*U15,2)</f>
        <v>0</v>
      </c>
      <c r="W15" s="21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101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x14ac:dyDescent="0.25">
      <c r="A16" s="220" t="s">
        <v>94</v>
      </c>
      <c r="B16" s="221" t="s">
        <v>57</v>
      </c>
      <c r="C16" s="246" t="s">
        <v>58</v>
      </c>
      <c r="D16" s="222"/>
      <c r="E16" s="223"/>
      <c r="F16" s="224"/>
      <c r="G16" s="224">
        <f>SUMIF(AG17:AG35,"&lt;&gt;NOR",G17:G35)</f>
        <v>0</v>
      </c>
      <c r="H16" s="224"/>
      <c r="I16" s="224">
        <f>SUM(I17:I35)</f>
        <v>0</v>
      </c>
      <c r="J16" s="224"/>
      <c r="K16" s="224">
        <f>SUM(K17:K35)</f>
        <v>0</v>
      </c>
      <c r="L16" s="224"/>
      <c r="M16" s="224">
        <f>SUM(M17:M35)</f>
        <v>0</v>
      </c>
      <c r="N16" s="224"/>
      <c r="O16" s="224">
        <f>SUM(O17:O35)</f>
        <v>0</v>
      </c>
      <c r="P16" s="224"/>
      <c r="Q16" s="224">
        <f>SUM(Q17:Q35)</f>
        <v>10.62</v>
      </c>
      <c r="R16" s="224"/>
      <c r="S16" s="224"/>
      <c r="T16" s="225"/>
      <c r="U16" s="219"/>
      <c r="V16" s="219">
        <f>SUM(V17:V35)</f>
        <v>153.77000000000001</v>
      </c>
      <c r="W16" s="219"/>
      <c r="AG16" t="s">
        <v>95</v>
      </c>
    </row>
    <row r="17" spans="1:60" ht="20.399999999999999" outlineLevel="1" x14ac:dyDescent="0.25">
      <c r="A17" s="226">
        <v>6</v>
      </c>
      <c r="B17" s="227" t="s">
        <v>114</v>
      </c>
      <c r="C17" s="247" t="s">
        <v>115</v>
      </c>
      <c r="D17" s="228" t="s">
        <v>98</v>
      </c>
      <c r="E17" s="229">
        <v>360.01499999999999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6.0000000000000001E-3</v>
      </c>
      <c r="Q17" s="231">
        <f>ROUND(E17*P17,2)</f>
        <v>2.16</v>
      </c>
      <c r="R17" s="231" t="s">
        <v>116</v>
      </c>
      <c r="S17" s="231" t="s">
        <v>117</v>
      </c>
      <c r="T17" s="232" t="s">
        <v>117</v>
      </c>
      <c r="U17" s="215">
        <v>5.1999999999999998E-2</v>
      </c>
      <c r="V17" s="215">
        <f>ROUND(E17*U17,2)</f>
        <v>18.72</v>
      </c>
      <c r="W17" s="21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101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12"/>
      <c r="B18" s="213"/>
      <c r="C18" s="248" t="s">
        <v>102</v>
      </c>
      <c r="D18" s="217"/>
      <c r="E18" s="218">
        <v>345.69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103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212"/>
      <c r="B19" s="213"/>
      <c r="C19" s="248" t="s">
        <v>118</v>
      </c>
      <c r="D19" s="217"/>
      <c r="E19" s="218">
        <v>13.125</v>
      </c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103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12"/>
      <c r="B20" s="213"/>
      <c r="C20" s="248" t="s">
        <v>119</v>
      </c>
      <c r="D20" s="217"/>
      <c r="E20" s="218">
        <v>1.2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103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ht="20.399999999999999" outlineLevel="1" x14ac:dyDescent="0.25">
      <c r="A21" s="233">
        <v>7</v>
      </c>
      <c r="B21" s="234" t="s">
        <v>120</v>
      </c>
      <c r="C21" s="249" t="s">
        <v>121</v>
      </c>
      <c r="D21" s="235" t="s">
        <v>98</v>
      </c>
      <c r="E21" s="236">
        <v>360.01499999999999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2.1000000000000001E-2</v>
      </c>
      <c r="Q21" s="238">
        <f>ROUND(E21*P21,2)</f>
        <v>7.56</v>
      </c>
      <c r="R21" s="238" t="s">
        <v>116</v>
      </c>
      <c r="S21" s="238" t="s">
        <v>117</v>
      </c>
      <c r="T21" s="239" t="s">
        <v>117</v>
      </c>
      <c r="U21" s="215">
        <v>6.5000000000000002E-2</v>
      </c>
      <c r="V21" s="215">
        <f>ROUND(E21*U21,2)</f>
        <v>23.4</v>
      </c>
      <c r="W21" s="21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101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ht="30.6" outlineLevel="1" x14ac:dyDescent="0.25">
      <c r="A22" s="226">
        <v>8</v>
      </c>
      <c r="B22" s="227" t="s">
        <v>122</v>
      </c>
      <c r="C22" s="247" t="s">
        <v>123</v>
      </c>
      <c r="D22" s="228" t="s">
        <v>98</v>
      </c>
      <c r="E22" s="229">
        <v>360.01499999999999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2E-3</v>
      </c>
      <c r="Q22" s="231">
        <f>ROUND(E22*P22,2)</f>
        <v>0.72</v>
      </c>
      <c r="R22" s="231" t="s">
        <v>116</v>
      </c>
      <c r="S22" s="231" t="s">
        <v>117</v>
      </c>
      <c r="T22" s="232" t="s">
        <v>117</v>
      </c>
      <c r="U22" s="215">
        <v>0.08</v>
      </c>
      <c r="V22" s="215">
        <f>ROUND(E22*U22,2)</f>
        <v>28.8</v>
      </c>
      <c r="W22" s="21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101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212"/>
      <c r="B23" s="213"/>
      <c r="C23" s="250" t="s">
        <v>124</v>
      </c>
      <c r="D23" s="240"/>
      <c r="E23" s="240"/>
      <c r="F23" s="240"/>
      <c r="G23" s="240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125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5">
      <c r="A24" s="233">
        <v>9</v>
      </c>
      <c r="B24" s="234" t="s">
        <v>126</v>
      </c>
      <c r="C24" s="249" t="s">
        <v>127</v>
      </c>
      <c r="D24" s="235" t="s">
        <v>128</v>
      </c>
      <c r="E24" s="236">
        <v>3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0</v>
      </c>
      <c r="O24" s="238">
        <f>ROUND(E24*N24,2)</f>
        <v>0</v>
      </c>
      <c r="P24" s="238">
        <v>2.0109999999999999E-2</v>
      </c>
      <c r="Q24" s="238">
        <f>ROUND(E24*P24,2)</f>
        <v>0.06</v>
      </c>
      <c r="R24" s="238" t="s">
        <v>129</v>
      </c>
      <c r="S24" s="238" t="s">
        <v>117</v>
      </c>
      <c r="T24" s="239" t="s">
        <v>117</v>
      </c>
      <c r="U24" s="215">
        <v>0.46500000000000002</v>
      </c>
      <c r="V24" s="215">
        <f>ROUND(E24*U24,2)</f>
        <v>1.4</v>
      </c>
      <c r="W24" s="21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101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5">
      <c r="A25" s="233">
        <v>10</v>
      </c>
      <c r="B25" s="234" t="s">
        <v>130</v>
      </c>
      <c r="C25" s="249" t="s">
        <v>131</v>
      </c>
      <c r="D25" s="235" t="s">
        <v>108</v>
      </c>
      <c r="E25" s="236">
        <v>1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38"/>
      <c r="S25" s="238" t="s">
        <v>99</v>
      </c>
      <c r="T25" s="239" t="s">
        <v>100</v>
      </c>
      <c r="U25" s="215">
        <v>0</v>
      </c>
      <c r="V25" s="215">
        <f>ROUND(E25*U25,2)</f>
        <v>0</v>
      </c>
      <c r="W25" s="21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101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5">
      <c r="A26" s="233">
        <v>11</v>
      </c>
      <c r="B26" s="234" t="s">
        <v>132</v>
      </c>
      <c r="C26" s="249" t="s">
        <v>133</v>
      </c>
      <c r="D26" s="235" t="s">
        <v>108</v>
      </c>
      <c r="E26" s="236">
        <v>6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8">
        <v>0</v>
      </c>
      <c r="O26" s="238">
        <f>ROUND(E26*N26,2)</f>
        <v>0</v>
      </c>
      <c r="P26" s="238">
        <v>5.0000000000000001E-3</v>
      </c>
      <c r="Q26" s="238">
        <f>ROUND(E26*P26,2)</f>
        <v>0.03</v>
      </c>
      <c r="R26" s="238"/>
      <c r="S26" s="238" t="s">
        <v>99</v>
      </c>
      <c r="T26" s="239" t="s">
        <v>100</v>
      </c>
      <c r="U26" s="215">
        <v>0</v>
      </c>
      <c r="V26" s="215">
        <f>ROUND(E26*U26,2)</f>
        <v>0</v>
      </c>
      <c r="W26" s="21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101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5">
      <c r="A27" s="233">
        <v>12</v>
      </c>
      <c r="B27" s="234" t="s">
        <v>134</v>
      </c>
      <c r="C27" s="249" t="s">
        <v>135</v>
      </c>
      <c r="D27" s="235" t="s">
        <v>136</v>
      </c>
      <c r="E27" s="236">
        <v>88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1E-3</v>
      </c>
      <c r="Q27" s="238">
        <f>ROUND(E27*P27,2)</f>
        <v>0.09</v>
      </c>
      <c r="R27" s="238"/>
      <c r="S27" s="238" t="s">
        <v>99</v>
      </c>
      <c r="T27" s="239" t="s">
        <v>100</v>
      </c>
      <c r="U27" s="215">
        <v>0</v>
      </c>
      <c r="V27" s="215">
        <f>ROUND(E27*U27,2)</f>
        <v>0</v>
      </c>
      <c r="W27" s="215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101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5">
      <c r="A28" s="233">
        <v>13</v>
      </c>
      <c r="B28" s="234" t="s">
        <v>137</v>
      </c>
      <c r="C28" s="249" t="s">
        <v>138</v>
      </c>
      <c r="D28" s="235" t="s">
        <v>139</v>
      </c>
      <c r="E28" s="236">
        <v>20.989470000000001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 t="s">
        <v>140</v>
      </c>
      <c r="S28" s="238" t="s">
        <v>117</v>
      </c>
      <c r="T28" s="239" t="s">
        <v>117</v>
      </c>
      <c r="U28" s="215">
        <v>0.93300000000000005</v>
      </c>
      <c r="V28" s="215">
        <f>ROUND(E28*U28,2)</f>
        <v>19.579999999999998</v>
      </c>
      <c r="W28" s="215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141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33">
        <v>14</v>
      </c>
      <c r="B29" s="234" t="s">
        <v>142</v>
      </c>
      <c r="C29" s="249" t="s">
        <v>143</v>
      </c>
      <c r="D29" s="235" t="s">
        <v>139</v>
      </c>
      <c r="E29" s="236">
        <v>41.978929999999998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 t="s">
        <v>140</v>
      </c>
      <c r="S29" s="238" t="s">
        <v>117</v>
      </c>
      <c r="T29" s="239" t="s">
        <v>117</v>
      </c>
      <c r="U29" s="215">
        <v>0.65300000000000002</v>
      </c>
      <c r="V29" s="215">
        <f>ROUND(E29*U29,2)</f>
        <v>27.41</v>
      </c>
      <c r="W29" s="215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141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5">
      <c r="A30" s="226">
        <v>15</v>
      </c>
      <c r="B30" s="227" t="s">
        <v>144</v>
      </c>
      <c r="C30" s="247" t="s">
        <v>145</v>
      </c>
      <c r="D30" s="228" t="s">
        <v>139</v>
      </c>
      <c r="E30" s="229">
        <v>20.989470000000001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 t="s">
        <v>140</v>
      </c>
      <c r="S30" s="231" t="s">
        <v>117</v>
      </c>
      <c r="T30" s="232" t="s">
        <v>117</v>
      </c>
      <c r="U30" s="215">
        <v>0.49</v>
      </c>
      <c r="V30" s="215">
        <f>ROUND(E30*U30,2)</f>
        <v>10.28</v>
      </c>
      <c r="W30" s="215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141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5">
      <c r="A31" s="212"/>
      <c r="B31" s="213"/>
      <c r="C31" s="250" t="s">
        <v>146</v>
      </c>
      <c r="D31" s="240"/>
      <c r="E31" s="240"/>
      <c r="F31" s="240"/>
      <c r="G31" s="240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125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33">
        <v>16</v>
      </c>
      <c r="B32" s="234" t="s">
        <v>147</v>
      </c>
      <c r="C32" s="249" t="s">
        <v>148</v>
      </c>
      <c r="D32" s="235" t="s">
        <v>139</v>
      </c>
      <c r="E32" s="236">
        <v>188.90519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38" t="s">
        <v>140</v>
      </c>
      <c r="S32" s="238" t="s">
        <v>117</v>
      </c>
      <c r="T32" s="239" t="s">
        <v>117</v>
      </c>
      <c r="U32" s="215">
        <v>0</v>
      </c>
      <c r="V32" s="215">
        <f>ROUND(E32*U32,2)</f>
        <v>0</v>
      </c>
      <c r="W32" s="215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141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33">
        <v>17</v>
      </c>
      <c r="B33" s="234" t="s">
        <v>149</v>
      </c>
      <c r="C33" s="249" t="s">
        <v>150</v>
      </c>
      <c r="D33" s="235" t="s">
        <v>139</v>
      </c>
      <c r="E33" s="236">
        <v>20.989470000000001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 t="s">
        <v>140</v>
      </c>
      <c r="S33" s="238" t="s">
        <v>117</v>
      </c>
      <c r="T33" s="239" t="s">
        <v>117</v>
      </c>
      <c r="U33" s="215">
        <v>0.94199999999999995</v>
      </c>
      <c r="V33" s="215">
        <f>ROUND(E33*U33,2)</f>
        <v>19.77</v>
      </c>
      <c r="W33" s="215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141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5">
      <c r="A34" s="233">
        <v>18</v>
      </c>
      <c r="B34" s="234" t="s">
        <v>151</v>
      </c>
      <c r="C34" s="249" t="s">
        <v>152</v>
      </c>
      <c r="D34" s="235" t="s">
        <v>139</v>
      </c>
      <c r="E34" s="236">
        <v>41.978929999999998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38" t="s">
        <v>140</v>
      </c>
      <c r="S34" s="238" t="s">
        <v>117</v>
      </c>
      <c r="T34" s="239" t="s">
        <v>117</v>
      </c>
      <c r="U34" s="215">
        <v>0.105</v>
      </c>
      <c r="V34" s="215">
        <f>ROUND(E34*U34,2)</f>
        <v>4.41</v>
      </c>
      <c r="W34" s="215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141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5">
      <c r="A35" s="233">
        <v>19</v>
      </c>
      <c r="B35" s="234" t="s">
        <v>153</v>
      </c>
      <c r="C35" s="249" t="s">
        <v>154</v>
      </c>
      <c r="D35" s="235" t="s">
        <v>139</v>
      </c>
      <c r="E35" s="236">
        <v>20.989470000000001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 t="s">
        <v>140</v>
      </c>
      <c r="S35" s="238" t="s">
        <v>117</v>
      </c>
      <c r="T35" s="239" t="s">
        <v>100</v>
      </c>
      <c r="U35" s="215">
        <v>0</v>
      </c>
      <c r="V35" s="215">
        <f>ROUND(E35*U35,2)</f>
        <v>0</v>
      </c>
      <c r="W35" s="215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141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x14ac:dyDescent="0.25">
      <c r="A36" s="220" t="s">
        <v>94</v>
      </c>
      <c r="B36" s="221" t="s">
        <v>59</v>
      </c>
      <c r="C36" s="246" t="s">
        <v>60</v>
      </c>
      <c r="D36" s="222"/>
      <c r="E36" s="223"/>
      <c r="F36" s="224"/>
      <c r="G36" s="224">
        <f>SUMIF(AG37:AG38,"&lt;&gt;NOR",G37:G38)</f>
        <v>0</v>
      </c>
      <c r="H36" s="224"/>
      <c r="I36" s="224">
        <f>SUM(I37:I38)</f>
        <v>0</v>
      </c>
      <c r="J36" s="224"/>
      <c r="K36" s="224">
        <f>SUM(K37:K38)</f>
        <v>0</v>
      </c>
      <c r="L36" s="224"/>
      <c r="M36" s="224">
        <f>SUM(M37:M38)</f>
        <v>0</v>
      </c>
      <c r="N36" s="224"/>
      <c r="O36" s="224">
        <f>SUM(O37:O38)</f>
        <v>0</v>
      </c>
      <c r="P36" s="224"/>
      <c r="Q36" s="224">
        <f>SUM(Q37:Q38)</f>
        <v>0</v>
      </c>
      <c r="R36" s="224"/>
      <c r="S36" s="224"/>
      <c r="T36" s="225"/>
      <c r="U36" s="219"/>
      <c r="V36" s="219">
        <f>SUM(V37:V38)</f>
        <v>19.41</v>
      </c>
      <c r="W36" s="219"/>
      <c r="AG36" t="s">
        <v>95</v>
      </c>
    </row>
    <row r="37" spans="1:60" ht="30.6" outlineLevel="1" x14ac:dyDescent="0.25">
      <c r="A37" s="226">
        <v>20</v>
      </c>
      <c r="B37" s="227" t="s">
        <v>155</v>
      </c>
      <c r="C37" s="247" t="s">
        <v>156</v>
      </c>
      <c r="D37" s="228" t="s">
        <v>139</v>
      </c>
      <c r="E37" s="229">
        <v>10.370699999999999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 t="s">
        <v>157</v>
      </c>
      <c r="S37" s="231" t="s">
        <v>117</v>
      </c>
      <c r="T37" s="232" t="s">
        <v>117</v>
      </c>
      <c r="U37" s="215">
        <v>1.8720000000000001</v>
      </c>
      <c r="V37" s="215">
        <f>ROUND(E37*U37,2)</f>
        <v>19.41</v>
      </c>
      <c r="W37" s="215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158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5">
      <c r="A38" s="212"/>
      <c r="B38" s="213"/>
      <c r="C38" s="251" t="s">
        <v>159</v>
      </c>
      <c r="D38" s="241"/>
      <c r="E38" s="241"/>
      <c r="F38" s="241"/>
      <c r="G38" s="241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160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x14ac:dyDescent="0.25">
      <c r="A39" s="220" t="s">
        <v>94</v>
      </c>
      <c r="B39" s="221" t="s">
        <v>61</v>
      </c>
      <c r="C39" s="246" t="s">
        <v>62</v>
      </c>
      <c r="D39" s="222"/>
      <c r="E39" s="223"/>
      <c r="F39" s="224"/>
      <c r="G39" s="224">
        <f>SUMIF(AG40:AG52,"&lt;&gt;NOR",G40:G52)</f>
        <v>0</v>
      </c>
      <c r="H39" s="224"/>
      <c r="I39" s="224">
        <f>SUM(I40:I52)</f>
        <v>0</v>
      </c>
      <c r="J39" s="224"/>
      <c r="K39" s="224">
        <f>SUM(K40:K52)</f>
        <v>0</v>
      </c>
      <c r="L39" s="224"/>
      <c r="M39" s="224">
        <f>SUM(M40:M52)</f>
        <v>0</v>
      </c>
      <c r="N39" s="224"/>
      <c r="O39" s="224">
        <f>SUM(O40:O52)</f>
        <v>3.58</v>
      </c>
      <c r="P39" s="224"/>
      <c r="Q39" s="224">
        <f>SUM(Q40:Q52)</f>
        <v>0</v>
      </c>
      <c r="R39" s="224"/>
      <c r="S39" s="224"/>
      <c r="T39" s="225"/>
      <c r="U39" s="219"/>
      <c r="V39" s="219">
        <f>SUM(V40:V52)</f>
        <v>156.44999999999999</v>
      </c>
      <c r="W39" s="219"/>
      <c r="AG39" t="s">
        <v>95</v>
      </c>
    </row>
    <row r="40" spans="1:60" ht="20.399999999999999" outlineLevel="1" x14ac:dyDescent="0.25">
      <c r="A40" s="226">
        <v>21</v>
      </c>
      <c r="B40" s="227" t="s">
        <v>161</v>
      </c>
      <c r="C40" s="247" t="s">
        <v>162</v>
      </c>
      <c r="D40" s="228" t="s">
        <v>98</v>
      </c>
      <c r="E40" s="229">
        <v>360.01499999999999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 t="s">
        <v>116</v>
      </c>
      <c r="S40" s="231" t="s">
        <v>117</v>
      </c>
      <c r="T40" s="232" t="s">
        <v>117</v>
      </c>
      <c r="U40" s="215">
        <v>2.75E-2</v>
      </c>
      <c r="V40" s="215">
        <f>ROUND(E40*U40,2)</f>
        <v>9.9</v>
      </c>
      <c r="W40" s="215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101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5">
      <c r="A41" s="212"/>
      <c r="B41" s="213"/>
      <c r="C41" s="248" t="s">
        <v>102</v>
      </c>
      <c r="D41" s="217"/>
      <c r="E41" s="218">
        <v>345.69</v>
      </c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103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5">
      <c r="A42" s="212"/>
      <c r="B42" s="213"/>
      <c r="C42" s="248" t="s">
        <v>118</v>
      </c>
      <c r="D42" s="217"/>
      <c r="E42" s="218">
        <v>13.125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103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5">
      <c r="A43" s="212"/>
      <c r="B43" s="213"/>
      <c r="C43" s="248" t="s">
        <v>119</v>
      </c>
      <c r="D43" s="217"/>
      <c r="E43" s="218">
        <v>1.2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103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5">
      <c r="A44" s="233">
        <v>22</v>
      </c>
      <c r="B44" s="234" t="s">
        <v>163</v>
      </c>
      <c r="C44" s="249" t="s">
        <v>164</v>
      </c>
      <c r="D44" s="235" t="s">
        <v>98</v>
      </c>
      <c r="E44" s="236">
        <v>360.01499999999999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8">
        <v>3.5E-4</v>
      </c>
      <c r="O44" s="238">
        <f>ROUND(E44*N44,2)</f>
        <v>0.13</v>
      </c>
      <c r="P44" s="238">
        <v>0</v>
      </c>
      <c r="Q44" s="238">
        <f>ROUND(E44*P44,2)</f>
        <v>0</v>
      </c>
      <c r="R44" s="238" t="s">
        <v>116</v>
      </c>
      <c r="S44" s="238" t="s">
        <v>117</v>
      </c>
      <c r="T44" s="239" t="s">
        <v>117</v>
      </c>
      <c r="U44" s="215">
        <v>0.2</v>
      </c>
      <c r="V44" s="215">
        <f>ROUND(E44*U44,2)</f>
        <v>72</v>
      </c>
      <c r="W44" s="215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101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5">
      <c r="A45" s="233">
        <v>23</v>
      </c>
      <c r="B45" s="234" t="s">
        <v>165</v>
      </c>
      <c r="C45" s="249" t="s">
        <v>166</v>
      </c>
      <c r="D45" s="235" t="s">
        <v>98</v>
      </c>
      <c r="E45" s="236">
        <v>360.15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8">
        <v>0</v>
      </c>
      <c r="O45" s="238">
        <f>ROUND(E45*N45,2)</f>
        <v>0</v>
      </c>
      <c r="P45" s="238">
        <v>0</v>
      </c>
      <c r="Q45" s="238">
        <f>ROUND(E45*P45,2)</f>
        <v>0</v>
      </c>
      <c r="R45" s="238" t="s">
        <v>116</v>
      </c>
      <c r="S45" s="238" t="s">
        <v>117</v>
      </c>
      <c r="T45" s="239" t="s">
        <v>117</v>
      </c>
      <c r="U45" s="215">
        <v>0.20699999999999999</v>
      </c>
      <c r="V45" s="215">
        <f>ROUND(E45*U45,2)</f>
        <v>74.55</v>
      </c>
      <c r="W45" s="215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101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ht="20.399999999999999" outlineLevel="1" x14ac:dyDescent="0.25">
      <c r="A46" s="226">
        <v>24</v>
      </c>
      <c r="B46" s="227" t="s">
        <v>167</v>
      </c>
      <c r="C46" s="247" t="s">
        <v>168</v>
      </c>
      <c r="D46" s="228" t="s">
        <v>169</v>
      </c>
      <c r="E46" s="229">
        <v>144.006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31">
        <v>1E-3</v>
      </c>
      <c r="O46" s="231">
        <f>ROUND(E46*N46,2)</f>
        <v>0.14000000000000001</v>
      </c>
      <c r="P46" s="231">
        <v>0</v>
      </c>
      <c r="Q46" s="231">
        <f>ROUND(E46*P46,2)</f>
        <v>0</v>
      </c>
      <c r="R46" s="231" t="s">
        <v>170</v>
      </c>
      <c r="S46" s="231" t="s">
        <v>117</v>
      </c>
      <c r="T46" s="232" t="s">
        <v>117</v>
      </c>
      <c r="U46" s="215">
        <v>0</v>
      </c>
      <c r="V46" s="215">
        <f>ROUND(E46*U46,2)</f>
        <v>0</v>
      </c>
      <c r="W46" s="215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171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5">
      <c r="A47" s="212"/>
      <c r="B47" s="213"/>
      <c r="C47" s="248" t="s">
        <v>172</v>
      </c>
      <c r="D47" s="217"/>
      <c r="E47" s="218">
        <v>144.006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103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ht="20.399999999999999" outlineLevel="1" x14ac:dyDescent="0.25">
      <c r="A48" s="226">
        <v>25</v>
      </c>
      <c r="B48" s="227" t="s">
        <v>173</v>
      </c>
      <c r="C48" s="247" t="s">
        <v>174</v>
      </c>
      <c r="D48" s="228" t="s">
        <v>98</v>
      </c>
      <c r="E48" s="229">
        <v>414.01724999999999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31">
        <v>4.3E-3</v>
      </c>
      <c r="O48" s="231">
        <f>ROUND(E48*N48,2)</f>
        <v>1.78</v>
      </c>
      <c r="P48" s="231">
        <v>0</v>
      </c>
      <c r="Q48" s="231">
        <f>ROUND(E48*P48,2)</f>
        <v>0</v>
      </c>
      <c r="R48" s="231" t="s">
        <v>170</v>
      </c>
      <c r="S48" s="231" t="s">
        <v>117</v>
      </c>
      <c r="T48" s="232" t="s">
        <v>117</v>
      </c>
      <c r="U48" s="215">
        <v>0</v>
      </c>
      <c r="V48" s="215">
        <f>ROUND(E48*U48,2)</f>
        <v>0</v>
      </c>
      <c r="W48" s="215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171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5">
      <c r="A49" s="212"/>
      <c r="B49" s="213"/>
      <c r="C49" s="248" t="s">
        <v>175</v>
      </c>
      <c r="D49" s="217"/>
      <c r="E49" s="218">
        <v>414.01724999999999</v>
      </c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103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0.399999999999999" outlineLevel="1" x14ac:dyDescent="0.25">
      <c r="A50" s="226">
        <v>26</v>
      </c>
      <c r="B50" s="227" t="s">
        <v>176</v>
      </c>
      <c r="C50" s="247" t="s">
        <v>177</v>
      </c>
      <c r="D50" s="228" t="s">
        <v>98</v>
      </c>
      <c r="E50" s="229">
        <v>414.017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31">
        <v>3.7000000000000002E-3</v>
      </c>
      <c r="O50" s="231">
        <f>ROUND(E50*N50,2)</f>
        <v>1.53</v>
      </c>
      <c r="P50" s="231">
        <v>0</v>
      </c>
      <c r="Q50" s="231">
        <f>ROUND(E50*P50,2)</f>
        <v>0</v>
      </c>
      <c r="R50" s="231" t="s">
        <v>170</v>
      </c>
      <c r="S50" s="231" t="s">
        <v>117</v>
      </c>
      <c r="T50" s="232" t="s">
        <v>117</v>
      </c>
      <c r="U50" s="215">
        <v>0</v>
      </c>
      <c r="V50" s="215">
        <f>ROUND(E50*U50,2)</f>
        <v>0</v>
      </c>
      <c r="W50" s="215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171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5">
      <c r="A51" s="212">
        <v>27</v>
      </c>
      <c r="B51" s="213" t="s">
        <v>178</v>
      </c>
      <c r="C51" s="252" t="s">
        <v>179</v>
      </c>
      <c r="D51" s="214" t="s">
        <v>0</v>
      </c>
      <c r="E51" s="242"/>
      <c r="F51" s="216"/>
      <c r="G51" s="215">
        <f>ROUND(E51*F51,2)</f>
        <v>0</v>
      </c>
      <c r="H51" s="216"/>
      <c r="I51" s="215">
        <f>ROUND(E51*H51,2)</f>
        <v>0</v>
      </c>
      <c r="J51" s="216"/>
      <c r="K51" s="215">
        <f>ROUND(E51*J51,2)</f>
        <v>0</v>
      </c>
      <c r="L51" s="215">
        <v>21</v>
      </c>
      <c r="M51" s="215">
        <f>G51*(1+L51/100)</f>
        <v>0</v>
      </c>
      <c r="N51" s="215">
        <v>0</v>
      </c>
      <c r="O51" s="215">
        <f>ROUND(E51*N51,2)</f>
        <v>0</v>
      </c>
      <c r="P51" s="215">
        <v>0</v>
      </c>
      <c r="Q51" s="215">
        <f>ROUND(E51*P51,2)</f>
        <v>0</v>
      </c>
      <c r="R51" s="215" t="s">
        <v>116</v>
      </c>
      <c r="S51" s="215" t="s">
        <v>117</v>
      </c>
      <c r="T51" s="215" t="s">
        <v>117</v>
      </c>
      <c r="U51" s="215">
        <v>0</v>
      </c>
      <c r="V51" s="215">
        <f>ROUND(E51*U51,2)</f>
        <v>0</v>
      </c>
      <c r="W51" s="215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158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212"/>
      <c r="B52" s="213"/>
      <c r="C52" s="253" t="s">
        <v>180</v>
      </c>
      <c r="D52" s="243"/>
      <c r="E52" s="243"/>
      <c r="F52" s="243"/>
      <c r="G52" s="243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160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x14ac:dyDescent="0.25">
      <c r="A53" s="220" t="s">
        <v>94</v>
      </c>
      <c r="B53" s="221" t="s">
        <v>63</v>
      </c>
      <c r="C53" s="246" t="s">
        <v>64</v>
      </c>
      <c r="D53" s="222"/>
      <c r="E53" s="223"/>
      <c r="F53" s="224"/>
      <c r="G53" s="224">
        <f>SUMIF(AG54:AG59,"&lt;&gt;NOR",G54:G59)</f>
        <v>0</v>
      </c>
      <c r="H53" s="224"/>
      <c r="I53" s="224">
        <f>SUM(I54:I59)</f>
        <v>0</v>
      </c>
      <c r="J53" s="224"/>
      <c r="K53" s="224">
        <f>SUM(K54:K59)</f>
        <v>0</v>
      </c>
      <c r="L53" s="224"/>
      <c r="M53" s="224">
        <f>SUM(M54:M59)</f>
        <v>0</v>
      </c>
      <c r="N53" s="224"/>
      <c r="O53" s="224">
        <f>SUM(O54:O59)</f>
        <v>0</v>
      </c>
      <c r="P53" s="224"/>
      <c r="Q53" s="224">
        <f>SUM(Q54:Q59)</f>
        <v>0</v>
      </c>
      <c r="R53" s="224"/>
      <c r="S53" s="224"/>
      <c r="T53" s="225"/>
      <c r="U53" s="219"/>
      <c r="V53" s="219">
        <f>SUM(V54:V59)</f>
        <v>0</v>
      </c>
      <c r="W53" s="219"/>
      <c r="AG53" t="s">
        <v>95</v>
      </c>
    </row>
    <row r="54" spans="1:60" outlineLevel="1" x14ac:dyDescent="0.25">
      <c r="A54" s="233">
        <v>28</v>
      </c>
      <c r="B54" s="234" t="s">
        <v>181</v>
      </c>
      <c r="C54" s="249" t="s">
        <v>182</v>
      </c>
      <c r="D54" s="235" t="s">
        <v>136</v>
      </c>
      <c r="E54" s="236">
        <v>44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38"/>
      <c r="S54" s="238" t="s">
        <v>99</v>
      </c>
      <c r="T54" s="239" t="s">
        <v>100</v>
      </c>
      <c r="U54" s="215">
        <v>0</v>
      </c>
      <c r="V54" s="215">
        <f>ROUND(E54*U54,2)</f>
        <v>0</v>
      </c>
      <c r="W54" s="215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101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5">
      <c r="A55" s="233">
        <v>29</v>
      </c>
      <c r="B55" s="234" t="s">
        <v>183</v>
      </c>
      <c r="C55" s="249" t="s">
        <v>184</v>
      </c>
      <c r="D55" s="235" t="s">
        <v>136</v>
      </c>
      <c r="E55" s="236">
        <v>43.5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0</v>
      </c>
      <c r="O55" s="238">
        <f>ROUND(E55*N55,2)</f>
        <v>0</v>
      </c>
      <c r="P55" s="238">
        <v>0</v>
      </c>
      <c r="Q55" s="238">
        <f>ROUND(E55*P55,2)</f>
        <v>0</v>
      </c>
      <c r="R55" s="238"/>
      <c r="S55" s="238" t="s">
        <v>99</v>
      </c>
      <c r="T55" s="239" t="s">
        <v>100</v>
      </c>
      <c r="U55" s="215">
        <v>0</v>
      </c>
      <c r="V55" s="215">
        <f>ROUND(E55*U55,2)</f>
        <v>0</v>
      </c>
      <c r="W55" s="215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101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5">
      <c r="A56" s="233">
        <v>30</v>
      </c>
      <c r="B56" s="234" t="s">
        <v>185</v>
      </c>
      <c r="C56" s="249" t="s">
        <v>186</v>
      </c>
      <c r="D56" s="235" t="s">
        <v>108</v>
      </c>
      <c r="E56" s="236">
        <v>3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38"/>
      <c r="S56" s="238" t="s">
        <v>99</v>
      </c>
      <c r="T56" s="239" t="s">
        <v>100</v>
      </c>
      <c r="U56" s="215">
        <v>0</v>
      </c>
      <c r="V56" s="215">
        <f>ROUND(E56*U56,2)</f>
        <v>0</v>
      </c>
      <c r="W56" s="215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101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5">
      <c r="A57" s="226">
        <v>31</v>
      </c>
      <c r="B57" s="227" t="s">
        <v>187</v>
      </c>
      <c r="C57" s="247" t="s">
        <v>188</v>
      </c>
      <c r="D57" s="228" t="s">
        <v>108</v>
      </c>
      <c r="E57" s="229">
        <v>6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 t="s">
        <v>99</v>
      </c>
      <c r="T57" s="232" t="s">
        <v>100</v>
      </c>
      <c r="U57" s="215">
        <v>0</v>
      </c>
      <c r="V57" s="215">
        <f>ROUND(E57*U57,2)</f>
        <v>0</v>
      </c>
      <c r="W57" s="215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101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5">
      <c r="A58" s="212">
        <v>32</v>
      </c>
      <c r="B58" s="213" t="s">
        <v>189</v>
      </c>
      <c r="C58" s="252" t="s">
        <v>190</v>
      </c>
      <c r="D58" s="214" t="s">
        <v>0</v>
      </c>
      <c r="E58" s="242"/>
      <c r="F58" s="216"/>
      <c r="G58" s="215">
        <f>ROUND(E58*F58,2)</f>
        <v>0</v>
      </c>
      <c r="H58" s="216"/>
      <c r="I58" s="215">
        <f>ROUND(E58*H58,2)</f>
        <v>0</v>
      </c>
      <c r="J58" s="216"/>
      <c r="K58" s="215">
        <f>ROUND(E58*J58,2)</f>
        <v>0</v>
      </c>
      <c r="L58" s="215">
        <v>21</v>
      </c>
      <c r="M58" s="215">
        <f>G58*(1+L58/100)</f>
        <v>0</v>
      </c>
      <c r="N58" s="215">
        <v>0</v>
      </c>
      <c r="O58" s="215">
        <f>ROUND(E58*N58,2)</f>
        <v>0</v>
      </c>
      <c r="P58" s="215">
        <v>0</v>
      </c>
      <c r="Q58" s="215">
        <f>ROUND(E58*P58,2)</f>
        <v>0</v>
      </c>
      <c r="R58" s="215" t="s">
        <v>191</v>
      </c>
      <c r="S58" s="215" t="s">
        <v>117</v>
      </c>
      <c r="T58" s="215" t="s">
        <v>117</v>
      </c>
      <c r="U58" s="215">
        <v>0</v>
      </c>
      <c r="V58" s="215">
        <f>ROUND(E58*U58,2)</f>
        <v>0</v>
      </c>
      <c r="W58" s="215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158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5">
      <c r="A59" s="212"/>
      <c r="B59" s="213"/>
      <c r="C59" s="253" t="s">
        <v>180</v>
      </c>
      <c r="D59" s="243"/>
      <c r="E59" s="243"/>
      <c r="F59" s="243"/>
      <c r="G59" s="243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160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x14ac:dyDescent="0.25">
      <c r="A60" s="220" t="s">
        <v>94</v>
      </c>
      <c r="B60" s="221" t="s">
        <v>65</v>
      </c>
      <c r="C60" s="246" t="s">
        <v>66</v>
      </c>
      <c r="D60" s="222"/>
      <c r="E60" s="223"/>
      <c r="F60" s="224"/>
      <c r="G60" s="224">
        <f>SUMIF(AG61:AG61,"&lt;&gt;NOR",G61:G61)</f>
        <v>0</v>
      </c>
      <c r="H60" s="224"/>
      <c r="I60" s="224">
        <f>SUM(I61:I61)</f>
        <v>0</v>
      </c>
      <c r="J60" s="224"/>
      <c r="K60" s="224">
        <f>SUM(K61:K61)</f>
        <v>0</v>
      </c>
      <c r="L60" s="224"/>
      <c r="M60" s="224">
        <f>SUM(M61:M61)</f>
        <v>0</v>
      </c>
      <c r="N60" s="224"/>
      <c r="O60" s="224">
        <f>SUM(O61:O61)</f>
        <v>0</v>
      </c>
      <c r="P60" s="224"/>
      <c r="Q60" s="224">
        <f>SUM(Q61:Q61)</f>
        <v>0</v>
      </c>
      <c r="R60" s="224"/>
      <c r="S60" s="224"/>
      <c r="T60" s="225"/>
      <c r="U60" s="219"/>
      <c r="V60" s="219">
        <f>SUM(V61:V61)</f>
        <v>0</v>
      </c>
      <c r="W60" s="219"/>
      <c r="AG60" t="s">
        <v>95</v>
      </c>
    </row>
    <row r="61" spans="1:60" outlineLevel="1" x14ac:dyDescent="0.25">
      <c r="A61" s="233">
        <v>33</v>
      </c>
      <c r="B61" s="234" t="s">
        <v>192</v>
      </c>
      <c r="C61" s="249" t="s">
        <v>193</v>
      </c>
      <c r="D61" s="235" t="s">
        <v>108</v>
      </c>
      <c r="E61" s="236">
        <v>1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0</v>
      </c>
      <c r="O61" s="238">
        <f>ROUND(E61*N61,2)</f>
        <v>0</v>
      </c>
      <c r="P61" s="238">
        <v>0</v>
      </c>
      <c r="Q61" s="238">
        <f>ROUND(E61*P61,2)</f>
        <v>0</v>
      </c>
      <c r="R61" s="238"/>
      <c r="S61" s="238" t="s">
        <v>99</v>
      </c>
      <c r="T61" s="239" t="s">
        <v>100</v>
      </c>
      <c r="U61" s="215">
        <v>0</v>
      </c>
      <c r="V61" s="215">
        <f>ROUND(E61*U61,2)</f>
        <v>0</v>
      </c>
      <c r="W61" s="215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101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x14ac:dyDescent="0.25">
      <c r="A62" s="220" t="s">
        <v>94</v>
      </c>
      <c r="B62" s="221" t="s">
        <v>67</v>
      </c>
      <c r="C62" s="246" t="s">
        <v>27</v>
      </c>
      <c r="D62" s="222"/>
      <c r="E62" s="223"/>
      <c r="F62" s="224"/>
      <c r="G62" s="224">
        <f>SUMIF(AG63:AG72,"&lt;&gt;NOR",G63:G72)</f>
        <v>0</v>
      </c>
      <c r="H62" s="224"/>
      <c r="I62" s="224">
        <f>SUM(I63:I72)</f>
        <v>0</v>
      </c>
      <c r="J62" s="224"/>
      <c r="K62" s="224">
        <f>SUM(K63:K72)</f>
        <v>0</v>
      </c>
      <c r="L62" s="224"/>
      <c r="M62" s="224">
        <f>SUM(M63:M72)</f>
        <v>0</v>
      </c>
      <c r="N62" s="224"/>
      <c r="O62" s="224">
        <f>SUM(O63:O72)</f>
        <v>0</v>
      </c>
      <c r="P62" s="224"/>
      <c r="Q62" s="224">
        <f>SUM(Q63:Q72)</f>
        <v>0</v>
      </c>
      <c r="R62" s="224"/>
      <c r="S62" s="224"/>
      <c r="T62" s="225"/>
      <c r="U62" s="219"/>
      <c r="V62" s="219">
        <f>SUM(V63:V72)</f>
        <v>0</v>
      </c>
      <c r="W62" s="219"/>
      <c r="AG62" t="s">
        <v>95</v>
      </c>
    </row>
    <row r="63" spans="1:60" outlineLevel="1" x14ac:dyDescent="0.25">
      <c r="A63" s="226">
        <v>34</v>
      </c>
      <c r="B63" s="227" t="s">
        <v>194</v>
      </c>
      <c r="C63" s="247" t="s">
        <v>195</v>
      </c>
      <c r="D63" s="228" t="s">
        <v>196</v>
      </c>
      <c r="E63" s="229">
        <v>1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21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 t="s">
        <v>117</v>
      </c>
      <c r="T63" s="232" t="s">
        <v>100</v>
      </c>
      <c r="U63" s="215">
        <v>0</v>
      </c>
      <c r="V63" s="215">
        <f>ROUND(E63*U63,2)</f>
        <v>0</v>
      </c>
      <c r="W63" s="215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197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ht="21" outlineLevel="1" x14ac:dyDescent="0.25">
      <c r="A64" s="212"/>
      <c r="B64" s="213"/>
      <c r="C64" s="250" t="s">
        <v>198</v>
      </c>
      <c r="D64" s="240"/>
      <c r="E64" s="240"/>
      <c r="F64" s="240"/>
      <c r="G64" s="240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125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44" t="str">
        <f>C64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64" s="205"/>
      <c r="BC64" s="205"/>
      <c r="BD64" s="205"/>
      <c r="BE64" s="205"/>
      <c r="BF64" s="205"/>
      <c r="BG64" s="205"/>
      <c r="BH64" s="205"/>
    </row>
    <row r="65" spans="1:60" outlineLevel="1" x14ac:dyDescent="0.25">
      <c r="A65" s="226">
        <v>35</v>
      </c>
      <c r="B65" s="227" t="s">
        <v>199</v>
      </c>
      <c r="C65" s="247" t="s">
        <v>200</v>
      </c>
      <c r="D65" s="228" t="s">
        <v>196</v>
      </c>
      <c r="E65" s="229">
        <v>1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21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 t="s">
        <v>117</v>
      </c>
      <c r="T65" s="232" t="s">
        <v>100</v>
      </c>
      <c r="U65" s="215">
        <v>0</v>
      </c>
      <c r="V65" s="215">
        <f>ROUND(E65*U65,2)</f>
        <v>0</v>
      </c>
      <c r="W65" s="215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197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ht="31.2" outlineLevel="1" x14ac:dyDescent="0.25">
      <c r="A66" s="212"/>
      <c r="B66" s="213"/>
      <c r="C66" s="250" t="s">
        <v>201</v>
      </c>
      <c r="D66" s="240"/>
      <c r="E66" s="240"/>
      <c r="F66" s="240"/>
      <c r="G66" s="240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125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44" t="str">
        <f>C66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66" s="205"/>
      <c r="BC66" s="205"/>
      <c r="BD66" s="205"/>
      <c r="BE66" s="205"/>
      <c r="BF66" s="205"/>
      <c r="BG66" s="205"/>
      <c r="BH66" s="205"/>
    </row>
    <row r="67" spans="1:60" outlineLevel="1" x14ac:dyDescent="0.25">
      <c r="A67" s="226">
        <v>36</v>
      </c>
      <c r="B67" s="227" t="s">
        <v>202</v>
      </c>
      <c r="C67" s="247" t="s">
        <v>203</v>
      </c>
      <c r="D67" s="228" t="s">
        <v>196</v>
      </c>
      <c r="E67" s="229">
        <v>1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 t="s">
        <v>117</v>
      </c>
      <c r="T67" s="232" t="s">
        <v>100</v>
      </c>
      <c r="U67" s="215">
        <v>0</v>
      </c>
      <c r="V67" s="215">
        <f>ROUND(E67*U67,2)</f>
        <v>0</v>
      </c>
      <c r="W67" s="215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197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ht="21" outlineLevel="1" x14ac:dyDescent="0.25">
      <c r="A68" s="212"/>
      <c r="B68" s="213"/>
      <c r="C68" s="250" t="s">
        <v>204</v>
      </c>
      <c r="D68" s="240"/>
      <c r="E68" s="240"/>
      <c r="F68" s="240"/>
      <c r="G68" s="240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125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44" t="str">
        <f>C68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68" s="205"/>
      <c r="BC68" s="205"/>
      <c r="BD68" s="205"/>
      <c r="BE68" s="205"/>
      <c r="BF68" s="205"/>
      <c r="BG68" s="205"/>
      <c r="BH68" s="205"/>
    </row>
    <row r="69" spans="1:60" outlineLevel="1" x14ac:dyDescent="0.25">
      <c r="A69" s="226">
        <v>37</v>
      </c>
      <c r="B69" s="227" t="s">
        <v>205</v>
      </c>
      <c r="C69" s="247" t="s">
        <v>206</v>
      </c>
      <c r="D69" s="228" t="s">
        <v>196</v>
      </c>
      <c r="E69" s="229">
        <v>1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117</v>
      </c>
      <c r="T69" s="232" t="s">
        <v>100</v>
      </c>
      <c r="U69" s="215">
        <v>0</v>
      </c>
      <c r="V69" s="215">
        <f>ROUND(E69*U69,2)</f>
        <v>0</v>
      </c>
      <c r="W69" s="215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207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ht="31.2" outlineLevel="1" x14ac:dyDescent="0.25">
      <c r="A70" s="212"/>
      <c r="B70" s="213"/>
      <c r="C70" s="250" t="s">
        <v>208</v>
      </c>
      <c r="D70" s="240"/>
      <c r="E70" s="240"/>
      <c r="F70" s="240"/>
      <c r="G70" s="240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125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44" t="str">
        <f>C70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70" s="205"/>
      <c r="BC70" s="205"/>
      <c r="BD70" s="205"/>
      <c r="BE70" s="205"/>
      <c r="BF70" s="205"/>
      <c r="BG70" s="205"/>
      <c r="BH70" s="205"/>
    </row>
    <row r="71" spans="1:60" outlineLevel="1" x14ac:dyDescent="0.25">
      <c r="A71" s="226">
        <v>38</v>
      </c>
      <c r="B71" s="227" t="s">
        <v>209</v>
      </c>
      <c r="C71" s="247" t="s">
        <v>210</v>
      </c>
      <c r="D71" s="228" t="s">
        <v>196</v>
      </c>
      <c r="E71" s="229">
        <v>1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21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117</v>
      </c>
      <c r="T71" s="232" t="s">
        <v>100</v>
      </c>
      <c r="U71" s="215">
        <v>0</v>
      </c>
      <c r="V71" s="215">
        <f>ROUND(E71*U71,2)</f>
        <v>0</v>
      </c>
      <c r="W71" s="215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207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5">
      <c r="A72" s="212"/>
      <c r="B72" s="213"/>
      <c r="C72" s="250" t="s">
        <v>211</v>
      </c>
      <c r="D72" s="240"/>
      <c r="E72" s="240"/>
      <c r="F72" s="240"/>
      <c r="G72" s="240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125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x14ac:dyDescent="0.25">
      <c r="A73" s="5"/>
      <c r="B73" s="6"/>
      <c r="C73" s="254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AE73">
        <v>15</v>
      </c>
      <c r="AF73">
        <v>21</v>
      </c>
    </row>
    <row r="74" spans="1:60" x14ac:dyDescent="0.25">
      <c r="A74" s="208"/>
      <c r="B74" s="209" t="s">
        <v>29</v>
      </c>
      <c r="C74" s="255"/>
      <c r="D74" s="210"/>
      <c r="E74" s="211"/>
      <c r="F74" s="211"/>
      <c r="G74" s="245">
        <f>G8+G11+G16+G36+G39+G53+G60+G62</f>
        <v>0</v>
      </c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f>SUMIF(L7:L72,AE73,G7:G72)</f>
        <v>0</v>
      </c>
      <c r="AF74">
        <f>SUMIF(L7:L72,AF73,G7:G72)</f>
        <v>0</v>
      </c>
      <c r="AG74" t="s">
        <v>212</v>
      </c>
    </row>
    <row r="75" spans="1:60" x14ac:dyDescent="0.25">
      <c r="C75" s="256"/>
      <c r="D75" s="189"/>
      <c r="AG75" t="s">
        <v>213</v>
      </c>
    </row>
    <row r="76" spans="1:60" x14ac:dyDescent="0.25">
      <c r="D76" s="189"/>
    </row>
    <row r="77" spans="1:60" x14ac:dyDescent="0.25">
      <c r="D77" s="189"/>
    </row>
    <row r="78" spans="1:60" x14ac:dyDescent="0.25">
      <c r="D78" s="189"/>
    </row>
    <row r="79" spans="1:60" x14ac:dyDescent="0.25">
      <c r="D79" s="189"/>
    </row>
    <row r="80" spans="1:60" x14ac:dyDescent="0.25">
      <c r="D80" s="189"/>
    </row>
    <row r="81" spans="4:4" x14ac:dyDescent="0.25">
      <c r="D81" s="189"/>
    </row>
    <row r="82" spans="4:4" x14ac:dyDescent="0.25">
      <c r="D82" s="189"/>
    </row>
    <row r="83" spans="4:4" x14ac:dyDescent="0.25">
      <c r="D83" s="189"/>
    </row>
    <row r="84" spans="4:4" x14ac:dyDescent="0.25">
      <c r="D84" s="189"/>
    </row>
    <row r="85" spans="4:4" x14ac:dyDescent="0.25">
      <c r="D85" s="189"/>
    </row>
    <row r="86" spans="4:4" x14ac:dyDescent="0.25">
      <c r="D86" s="189"/>
    </row>
    <row r="87" spans="4:4" x14ac:dyDescent="0.25">
      <c r="D87" s="189"/>
    </row>
    <row r="88" spans="4:4" x14ac:dyDescent="0.25">
      <c r="D88" s="189"/>
    </row>
    <row r="89" spans="4:4" x14ac:dyDescent="0.25">
      <c r="D89" s="189"/>
    </row>
    <row r="90" spans="4:4" x14ac:dyDescent="0.25">
      <c r="D90" s="189"/>
    </row>
    <row r="91" spans="4:4" x14ac:dyDescent="0.25">
      <c r="D91" s="189"/>
    </row>
    <row r="92" spans="4:4" x14ac:dyDescent="0.25">
      <c r="D92" s="189"/>
    </row>
    <row r="93" spans="4:4" x14ac:dyDescent="0.25">
      <c r="D93" s="189"/>
    </row>
    <row r="94" spans="4:4" x14ac:dyDescent="0.25">
      <c r="D94" s="189"/>
    </row>
    <row r="95" spans="4:4" x14ac:dyDescent="0.25">
      <c r="D95" s="189"/>
    </row>
    <row r="96" spans="4:4" x14ac:dyDescent="0.25">
      <c r="D96" s="189"/>
    </row>
    <row r="97" spans="4:4" x14ac:dyDescent="0.25">
      <c r="D97" s="189"/>
    </row>
    <row r="98" spans="4:4" x14ac:dyDescent="0.25">
      <c r="D98" s="189"/>
    </row>
    <row r="99" spans="4:4" x14ac:dyDescent="0.25">
      <c r="D99" s="189"/>
    </row>
    <row r="100" spans="4:4" x14ac:dyDescent="0.25">
      <c r="D100" s="189"/>
    </row>
    <row r="101" spans="4:4" x14ac:dyDescent="0.25">
      <c r="D101" s="189"/>
    </row>
    <row r="102" spans="4:4" x14ac:dyDescent="0.25">
      <c r="D102" s="189"/>
    </row>
    <row r="103" spans="4:4" x14ac:dyDescent="0.25">
      <c r="D103" s="189"/>
    </row>
    <row r="104" spans="4:4" x14ac:dyDescent="0.25">
      <c r="D104" s="189"/>
    </row>
    <row r="105" spans="4:4" x14ac:dyDescent="0.25">
      <c r="D105" s="189"/>
    </row>
    <row r="106" spans="4:4" x14ac:dyDescent="0.25">
      <c r="D106" s="189"/>
    </row>
    <row r="107" spans="4:4" x14ac:dyDescent="0.25">
      <c r="D107" s="189"/>
    </row>
    <row r="108" spans="4:4" x14ac:dyDescent="0.25">
      <c r="D108" s="189"/>
    </row>
    <row r="109" spans="4:4" x14ac:dyDescent="0.25">
      <c r="D109" s="189"/>
    </row>
    <row r="110" spans="4:4" x14ac:dyDescent="0.25">
      <c r="D110" s="189"/>
    </row>
    <row r="111" spans="4:4" x14ac:dyDescent="0.25">
      <c r="D111" s="189"/>
    </row>
    <row r="112" spans="4:4" x14ac:dyDescent="0.25">
      <c r="D112" s="189"/>
    </row>
    <row r="113" spans="4:4" x14ac:dyDescent="0.25">
      <c r="D113" s="189"/>
    </row>
    <row r="114" spans="4:4" x14ac:dyDescent="0.25">
      <c r="D114" s="189"/>
    </row>
    <row r="115" spans="4:4" x14ac:dyDescent="0.25">
      <c r="D115" s="189"/>
    </row>
    <row r="116" spans="4:4" x14ac:dyDescent="0.25">
      <c r="D116" s="189"/>
    </row>
    <row r="117" spans="4:4" x14ac:dyDescent="0.25">
      <c r="D117" s="189"/>
    </row>
    <row r="118" spans="4:4" x14ac:dyDescent="0.25">
      <c r="D118" s="189"/>
    </row>
    <row r="119" spans="4:4" x14ac:dyDescent="0.25">
      <c r="D119" s="189"/>
    </row>
    <row r="120" spans="4:4" x14ac:dyDescent="0.25">
      <c r="D120" s="189"/>
    </row>
    <row r="121" spans="4:4" x14ac:dyDescent="0.25">
      <c r="D121" s="189"/>
    </row>
    <row r="122" spans="4:4" x14ac:dyDescent="0.25">
      <c r="D122" s="189"/>
    </row>
    <row r="123" spans="4:4" x14ac:dyDescent="0.25">
      <c r="D123" s="189"/>
    </row>
    <row r="124" spans="4:4" x14ac:dyDescent="0.25">
      <c r="D124" s="189"/>
    </row>
    <row r="125" spans="4:4" x14ac:dyDescent="0.25">
      <c r="D125" s="189"/>
    </row>
    <row r="126" spans="4:4" x14ac:dyDescent="0.25">
      <c r="D126" s="189"/>
    </row>
    <row r="127" spans="4:4" x14ac:dyDescent="0.25">
      <c r="D127" s="189"/>
    </row>
    <row r="128" spans="4:4" x14ac:dyDescent="0.25">
      <c r="D128" s="189"/>
    </row>
    <row r="129" spans="4:4" x14ac:dyDescent="0.25">
      <c r="D129" s="189"/>
    </row>
    <row r="130" spans="4:4" x14ac:dyDescent="0.25">
      <c r="D130" s="189"/>
    </row>
    <row r="131" spans="4:4" x14ac:dyDescent="0.25">
      <c r="D131" s="189"/>
    </row>
    <row r="132" spans="4:4" x14ac:dyDescent="0.25">
      <c r="D132" s="189"/>
    </row>
    <row r="133" spans="4:4" x14ac:dyDescent="0.25">
      <c r="D133" s="189"/>
    </row>
    <row r="134" spans="4:4" x14ac:dyDescent="0.25">
      <c r="D134" s="189"/>
    </row>
    <row r="135" spans="4:4" x14ac:dyDescent="0.25">
      <c r="D135" s="189"/>
    </row>
    <row r="136" spans="4:4" x14ac:dyDescent="0.25">
      <c r="D136" s="189"/>
    </row>
    <row r="137" spans="4:4" x14ac:dyDescent="0.25">
      <c r="D137" s="189"/>
    </row>
    <row r="138" spans="4:4" x14ac:dyDescent="0.25">
      <c r="D138" s="189"/>
    </row>
    <row r="139" spans="4:4" x14ac:dyDescent="0.25">
      <c r="D139" s="189"/>
    </row>
    <row r="140" spans="4:4" x14ac:dyDescent="0.25">
      <c r="D140" s="189"/>
    </row>
    <row r="141" spans="4:4" x14ac:dyDescent="0.25">
      <c r="D141" s="189"/>
    </row>
    <row r="142" spans="4:4" x14ac:dyDescent="0.25">
      <c r="D142" s="189"/>
    </row>
    <row r="143" spans="4:4" x14ac:dyDescent="0.25">
      <c r="D143" s="189"/>
    </row>
    <row r="144" spans="4:4" x14ac:dyDescent="0.25">
      <c r="D144" s="189"/>
    </row>
    <row r="145" spans="4:4" x14ac:dyDescent="0.25">
      <c r="D145" s="189"/>
    </row>
    <row r="146" spans="4:4" x14ac:dyDescent="0.25">
      <c r="D146" s="189"/>
    </row>
    <row r="147" spans="4:4" x14ac:dyDescent="0.25">
      <c r="D147" s="189"/>
    </row>
    <row r="148" spans="4:4" x14ac:dyDescent="0.25">
      <c r="D148" s="189"/>
    </row>
    <row r="149" spans="4:4" x14ac:dyDescent="0.25">
      <c r="D149" s="189"/>
    </row>
    <row r="150" spans="4:4" x14ac:dyDescent="0.25">
      <c r="D150" s="189"/>
    </row>
    <row r="151" spans="4:4" x14ac:dyDescent="0.25">
      <c r="D151" s="189"/>
    </row>
    <row r="152" spans="4:4" x14ac:dyDescent="0.25">
      <c r="D152" s="189"/>
    </row>
    <row r="153" spans="4:4" x14ac:dyDescent="0.25">
      <c r="D153" s="189"/>
    </row>
    <row r="154" spans="4:4" x14ac:dyDescent="0.25">
      <c r="D154" s="189"/>
    </row>
    <row r="155" spans="4:4" x14ac:dyDescent="0.25">
      <c r="D155" s="189"/>
    </row>
    <row r="156" spans="4:4" x14ac:dyDescent="0.25">
      <c r="D156" s="189"/>
    </row>
    <row r="157" spans="4:4" x14ac:dyDescent="0.25">
      <c r="D157" s="189"/>
    </row>
    <row r="158" spans="4:4" x14ac:dyDescent="0.25">
      <c r="D158" s="189"/>
    </row>
    <row r="159" spans="4:4" x14ac:dyDescent="0.25">
      <c r="D159" s="189"/>
    </row>
    <row r="160" spans="4:4" x14ac:dyDescent="0.25">
      <c r="D160" s="189"/>
    </row>
    <row r="161" spans="4:4" x14ac:dyDescent="0.25">
      <c r="D161" s="189"/>
    </row>
    <row r="162" spans="4:4" x14ac:dyDescent="0.25">
      <c r="D162" s="189"/>
    </row>
    <row r="163" spans="4:4" x14ac:dyDescent="0.25">
      <c r="D163" s="189"/>
    </row>
    <row r="164" spans="4:4" x14ac:dyDescent="0.25">
      <c r="D164" s="189"/>
    </row>
    <row r="165" spans="4:4" x14ac:dyDescent="0.25">
      <c r="D165" s="189"/>
    </row>
    <row r="166" spans="4:4" x14ac:dyDescent="0.25">
      <c r="D166" s="189"/>
    </row>
    <row r="167" spans="4:4" x14ac:dyDescent="0.25">
      <c r="D167" s="189"/>
    </row>
    <row r="168" spans="4:4" x14ac:dyDescent="0.25">
      <c r="D168" s="189"/>
    </row>
    <row r="169" spans="4:4" x14ac:dyDescent="0.25">
      <c r="D169" s="189"/>
    </row>
    <row r="170" spans="4:4" x14ac:dyDescent="0.25">
      <c r="D170" s="189"/>
    </row>
    <row r="171" spans="4:4" x14ac:dyDescent="0.25">
      <c r="D171" s="189"/>
    </row>
    <row r="172" spans="4:4" x14ac:dyDescent="0.25">
      <c r="D172" s="189"/>
    </row>
    <row r="173" spans="4:4" x14ac:dyDescent="0.25">
      <c r="D173" s="189"/>
    </row>
    <row r="174" spans="4:4" x14ac:dyDescent="0.25">
      <c r="D174" s="189"/>
    </row>
    <row r="175" spans="4:4" x14ac:dyDescent="0.25">
      <c r="D175" s="189"/>
    </row>
    <row r="176" spans="4:4" x14ac:dyDescent="0.25">
      <c r="D176" s="189"/>
    </row>
    <row r="177" spans="4:4" x14ac:dyDescent="0.25">
      <c r="D177" s="189"/>
    </row>
    <row r="178" spans="4:4" x14ac:dyDescent="0.25">
      <c r="D178" s="189"/>
    </row>
    <row r="179" spans="4:4" x14ac:dyDescent="0.25">
      <c r="D179" s="189"/>
    </row>
    <row r="180" spans="4:4" x14ac:dyDescent="0.25">
      <c r="D180" s="189"/>
    </row>
    <row r="181" spans="4:4" x14ac:dyDescent="0.25">
      <c r="D181" s="189"/>
    </row>
    <row r="182" spans="4:4" x14ac:dyDescent="0.25">
      <c r="D182" s="189"/>
    </row>
    <row r="183" spans="4:4" x14ac:dyDescent="0.25">
      <c r="D183" s="189"/>
    </row>
    <row r="184" spans="4:4" x14ac:dyDescent="0.25">
      <c r="D184" s="189"/>
    </row>
    <row r="185" spans="4:4" x14ac:dyDescent="0.25">
      <c r="D185" s="189"/>
    </row>
    <row r="186" spans="4:4" x14ac:dyDescent="0.25">
      <c r="D186" s="189"/>
    </row>
    <row r="187" spans="4:4" x14ac:dyDescent="0.25">
      <c r="D187" s="189"/>
    </row>
    <row r="188" spans="4:4" x14ac:dyDescent="0.25">
      <c r="D188" s="189"/>
    </row>
    <row r="189" spans="4:4" x14ac:dyDescent="0.25">
      <c r="D189" s="189"/>
    </row>
    <row r="190" spans="4:4" x14ac:dyDescent="0.25">
      <c r="D190" s="189"/>
    </row>
    <row r="191" spans="4:4" x14ac:dyDescent="0.25">
      <c r="D191" s="189"/>
    </row>
    <row r="192" spans="4:4" x14ac:dyDescent="0.25">
      <c r="D192" s="189"/>
    </row>
    <row r="193" spans="4:4" x14ac:dyDescent="0.25">
      <c r="D193" s="189"/>
    </row>
    <row r="194" spans="4:4" x14ac:dyDescent="0.25">
      <c r="D194" s="189"/>
    </row>
    <row r="195" spans="4:4" x14ac:dyDescent="0.25">
      <c r="D195" s="189"/>
    </row>
    <row r="196" spans="4:4" x14ac:dyDescent="0.25">
      <c r="D196" s="189"/>
    </row>
    <row r="197" spans="4:4" x14ac:dyDescent="0.25">
      <c r="D197" s="189"/>
    </row>
    <row r="198" spans="4:4" x14ac:dyDescent="0.25">
      <c r="D198" s="189"/>
    </row>
    <row r="199" spans="4:4" x14ac:dyDescent="0.25">
      <c r="D199" s="189"/>
    </row>
    <row r="200" spans="4:4" x14ac:dyDescent="0.25">
      <c r="D200" s="189"/>
    </row>
    <row r="201" spans="4:4" x14ac:dyDescent="0.25">
      <c r="D201" s="189"/>
    </row>
    <row r="202" spans="4:4" x14ac:dyDescent="0.25">
      <c r="D202" s="189"/>
    </row>
    <row r="203" spans="4:4" x14ac:dyDescent="0.25">
      <c r="D203" s="189"/>
    </row>
    <row r="204" spans="4:4" x14ac:dyDescent="0.25">
      <c r="D204" s="189"/>
    </row>
    <row r="205" spans="4:4" x14ac:dyDescent="0.25">
      <c r="D205" s="189"/>
    </row>
    <row r="206" spans="4:4" x14ac:dyDescent="0.25">
      <c r="D206" s="189"/>
    </row>
    <row r="207" spans="4:4" x14ac:dyDescent="0.25">
      <c r="D207" s="189"/>
    </row>
    <row r="208" spans="4:4" x14ac:dyDescent="0.25">
      <c r="D208" s="189"/>
    </row>
    <row r="209" spans="4:4" x14ac:dyDescent="0.25">
      <c r="D209" s="189"/>
    </row>
    <row r="210" spans="4:4" x14ac:dyDescent="0.25">
      <c r="D210" s="189"/>
    </row>
    <row r="211" spans="4:4" x14ac:dyDescent="0.25">
      <c r="D211" s="189"/>
    </row>
    <row r="212" spans="4:4" x14ac:dyDescent="0.25">
      <c r="D212" s="189"/>
    </row>
    <row r="213" spans="4:4" x14ac:dyDescent="0.25">
      <c r="D213" s="189"/>
    </row>
    <row r="214" spans="4:4" x14ac:dyDescent="0.25">
      <c r="D214" s="189"/>
    </row>
    <row r="215" spans="4:4" x14ac:dyDescent="0.25">
      <c r="D215" s="189"/>
    </row>
    <row r="216" spans="4:4" x14ac:dyDescent="0.25">
      <c r="D216" s="189"/>
    </row>
    <row r="217" spans="4:4" x14ac:dyDescent="0.25">
      <c r="D217" s="189"/>
    </row>
    <row r="218" spans="4:4" x14ac:dyDescent="0.25">
      <c r="D218" s="189"/>
    </row>
    <row r="219" spans="4:4" x14ac:dyDescent="0.25">
      <c r="D219" s="189"/>
    </row>
    <row r="220" spans="4:4" x14ac:dyDescent="0.25">
      <c r="D220" s="189"/>
    </row>
    <row r="221" spans="4:4" x14ac:dyDescent="0.25">
      <c r="D221" s="189"/>
    </row>
    <row r="222" spans="4:4" x14ac:dyDescent="0.25">
      <c r="D222" s="189"/>
    </row>
    <row r="223" spans="4:4" x14ac:dyDescent="0.25">
      <c r="D223" s="189"/>
    </row>
    <row r="224" spans="4:4" x14ac:dyDescent="0.25">
      <c r="D224" s="189"/>
    </row>
    <row r="225" spans="4:4" x14ac:dyDescent="0.25">
      <c r="D225" s="189"/>
    </row>
    <row r="226" spans="4:4" x14ac:dyDescent="0.25">
      <c r="D226" s="189"/>
    </row>
    <row r="227" spans="4:4" x14ac:dyDescent="0.25">
      <c r="D227" s="189"/>
    </row>
    <row r="228" spans="4:4" x14ac:dyDescent="0.25">
      <c r="D228" s="189"/>
    </row>
    <row r="229" spans="4:4" x14ac:dyDescent="0.25">
      <c r="D229" s="189"/>
    </row>
    <row r="230" spans="4:4" x14ac:dyDescent="0.25">
      <c r="D230" s="189"/>
    </row>
    <row r="231" spans="4:4" x14ac:dyDescent="0.25">
      <c r="D231" s="189"/>
    </row>
    <row r="232" spans="4:4" x14ac:dyDescent="0.25">
      <c r="D232" s="189"/>
    </row>
    <row r="233" spans="4:4" x14ac:dyDescent="0.25">
      <c r="D233" s="189"/>
    </row>
    <row r="234" spans="4:4" x14ac:dyDescent="0.25">
      <c r="D234" s="189"/>
    </row>
    <row r="235" spans="4:4" x14ac:dyDescent="0.25">
      <c r="D235" s="189"/>
    </row>
    <row r="236" spans="4:4" x14ac:dyDescent="0.25">
      <c r="D236" s="189"/>
    </row>
    <row r="237" spans="4:4" x14ac:dyDescent="0.25">
      <c r="D237" s="189"/>
    </row>
    <row r="238" spans="4:4" x14ac:dyDescent="0.25">
      <c r="D238" s="189"/>
    </row>
    <row r="239" spans="4:4" x14ac:dyDescent="0.25">
      <c r="D239" s="189"/>
    </row>
    <row r="240" spans="4:4" x14ac:dyDescent="0.25">
      <c r="D240" s="189"/>
    </row>
    <row r="241" spans="4:4" x14ac:dyDescent="0.25">
      <c r="D241" s="189"/>
    </row>
    <row r="242" spans="4:4" x14ac:dyDescent="0.25">
      <c r="D242" s="189"/>
    </row>
    <row r="243" spans="4:4" x14ac:dyDescent="0.25">
      <c r="D243" s="189"/>
    </row>
    <row r="244" spans="4:4" x14ac:dyDescent="0.25">
      <c r="D244" s="189"/>
    </row>
    <row r="245" spans="4:4" x14ac:dyDescent="0.25">
      <c r="D245" s="189"/>
    </row>
    <row r="246" spans="4:4" x14ac:dyDescent="0.25">
      <c r="D246" s="189"/>
    </row>
    <row r="247" spans="4:4" x14ac:dyDescent="0.25">
      <c r="D247" s="189"/>
    </row>
    <row r="248" spans="4:4" x14ac:dyDescent="0.25">
      <c r="D248" s="189"/>
    </row>
    <row r="249" spans="4:4" x14ac:dyDescent="0.25">
      <c r="D249" s="189"/>
    </row>
    <row r="250" spans="4:4" x14ac:dyDescent="0.25">
      <c r="D250" s="189"/>
    </row>
    <row r="251" spans="4:4" x14ac:dyDescent="0.25">
      <c r="D251" s="189"/>
    </row>
    <row r="252" spans="4:4" x14ac:dyDescent="0.25">
      <c r="D252" s="189"/>
    </row>
    <row r="253" spans="4:4" x14ac:dyDescent="0.25">
      <c r="D253" s="189"/>
    </row>
    <row r="254" spans="4:4" x14ac:dyDescent="0.25">
      <c r="D254" s="189"/>
    </row>
    <row r="255" spans="4:4" x14ac:dyDescent="0.25">
      <c r="D255" s="189"/>
    </row>
    <row r="256" spans="4:4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sheetProtection password="DDE9" sheet="1"/>
  <mergeCells count="14">
    <mergeCell ref="C70:G70"/>
    <mergeCell ref="C72:G72"/>
    <mergeCell ref="C38:G38"/>
    <mergeCell ref="C52:G52"/>
    <mergeCell ref="C59:G59"/>
    <mergeCell ref="C64:G64"/>
    <mergeCell ref="C66:G66"/>
    <mergeCell ref="C68:G68"/>
    <mergeCell ref="A1:G1"/>
    <mergeCell ref="C2:G2"/>
    <mergeCell ref="C3:G3"/>
    <mergeCell ref="C4:G4"/>
    <mergeCell ref="C23:G23"/>
    <mergeCell ref="C31:G3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2017-08-30T08:46:35Z</dcterms:modified>
</cp:coreProperties>
</file>